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4"/>
  </bookViews>
  <sheets>
    <sheet name="IS" sheetId="1" r:id="rId1"/>
    <sheet name="BS" sheetId="2" r:id="rId2"/>
    <sheet name="SCE" sheetId="3" r:id="rId3"/>
    <sheet name="CFS " sheetId="4" r:id="rId4"/>
    <sheet name="Explan.Note " sheetId="5" r:id="rId5"/>
  </sheets>
  <definedNames>
    <definedName name="_xlnm.Print_Area" localSheetId="1">'BS'!$A$1:$F$54</definedName>
    <definedName name="_xlnm.Print_Area" localSheetId="3">'CFS '!$A$1:$G$66</definedName>
    <definedName name="_xlnm.Print_Area" localSheetId="4">'Explan.Note '!$A$1:$O$294</definedName>
    <definedName name="_xlnm.Print_Area" localSheetId="0">'IS'!$A$1:$H$51</definedName>
    <definedName name="_xlnm.Print_Area" localSheetId="2">'SCE'!$A$1:$M$39</definedName>
    <definedName name="_xlnm.Print_Titles" localSheetId="4">'Explan.Note '!$1:$4</definedName>
  </definedNames>
  <calcPr fullCalcOnLoad="1"/>
</workbook>
</file>

<file path=xl/sharedStrings.xml><?xml version="1.0" encoding="utf-8"?>
<sst xmlns="http://schemas.openxmlformats.org/spreadsheetml/2006/main" count="502" uniqueCount="327">
  <si>
    <t>The Company's operation was not materially affected by seasonal demand.</t>
  </si>
  <si>
    <t>Taxation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</si>
  <si>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</si>
  <si>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</si>
  <si>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</si>
  <si>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</si>
  <si>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</si>
  <si>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</si>
  <si>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</si>
  <si>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</si>
  <si>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RM'000</t>
  </si>
  <si>
    <t>RM '000</t>
  </si>
  <si>
    <t>Current Assets</t>
  </si>
  <si>
    <t>Shareholders' Funds</t>
  </si>
  <si>
    <t>Share Capital</t>
  </si>
  <si>
    <t xml:space="preserve">          Cumulative Quarter</t>
  </si>
  <si>
    <t xml:space="preserve">             Individual Quarter</t>
  </si>
  <si>
    <t>Current Year Provision</t>
  </si>
  <si>
    <t>Deferred Tax</t>
  </si>
  <si>
    <t>Total Purchases</t>
  </si>
  <si>
    <t>Contingent Liabilities</t>
  </si>
  <si>
    <t>Not applicable</t>
  </si>
  <si>
    <t>TOO YET LAN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</si>
  <si>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</si>
  <si>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</si>
  <si>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</si>
  <si>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</si>
  <si>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</si>
  <si>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</si>
  <si>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</si>
  <si>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</si>
  <si>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</si>
  <si>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</si>
  <si>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The Company</t>
  </si>
  <si>
    <t>The Group</t>
  </si>
  <si>
    <t>-</t>
  </si>
  <si>
    <t xml:space="preserve">Financial </t>
  </si>
  <si>
    <t>Year ended</t>
  </si>
  <si>
    <t>Ended</t>
  </si>
  <si>
    <t>Status on Utilisation of Proceeds</t>
  </si>
  <si>
    <t>Working Capital</t>
  </si>
  <si>
    <t>Utilisation As Approved</t>
  </si>
  <si>
    <t>Investment in Group's computerisation</t>
  </si>
  <si>
    <t>Fund raising expenses</t>
  </si>
  <si>
    <t>Total</t>
  </si>
  <si>
    <t>i.</t>
  </si>
  <si>
    <t>ii.</t>
  </si>
  <si>
    <t>iii.</t>
  </si>
  <si>
    <t>Operating Expenses</t>
  </si>
  <si>
    <t xml:space="preserve">Balance Unutilised </t>
  </si>
  <si>
    <t>Advertising and promotions</t>
  </si>
  <si>
    <t>Status of Corporate Proposals</t>
  </si>
  <si>
    <t>There were no new corporate proposals for the financial quarter under review.</t>
  </si>
  <si>
    <t>Prospects</t>
  </si>
  <si>
    <t xml:space="preserve">Other Operating Income </t>
  </si>
  <si>
    <t>Investing Results</t>
  </si>
  <si>
    <t xml:space="preserve">(a)  Basic </t>
  </si>
  <si>
    <t>Property, Plant and Equipment</t>
  </si>
  <si>
    <t>Receivables</t>
  </si>
  <si>
    <t>Cash &amp; Cash Equivalents</t>
  </si>
  <si>
    <t>Payables</t>
  </si>
  <si>
    <t>Long Term Liabilities</t>
  </si>
  <si>
    <t>Other Deferred Liabilities</t>
  </si>
  <si>
    <t>Adjustment for non-cash flow: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</si>
  <si>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</si>
  <si>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</si>
  <si>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</si>
  <si>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</si>
  <si>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</si>
  <si>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Other investments</t>
  </si>
  <si>
    <t>Share</t>
  </si>
  <si>
    <t>Capital</t>
  </si>
  <si>
    <t>Reserve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</si>
  <si>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</si>
  <si>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</si>
  <si>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</si>
  <si>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</si>
  <si>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>Inter-segment sales</t>
  </si>
  <si>
    <t>External sales</t>
  </si>
  <si>
    <t>Total revenue</t>
  </si>
  <si>
    <t>Unallocated corporate expense</t>
  </si>
  <si>
    <t>Interest expense</t>
  </si>
  <si>
    <t>Interest income</t>
  </si>
  <si>
    <t>Income taxes</t>
  </si>
  <si>
    <t xml:space="preserve">The valuations of property, plant and equipment have been brought forward, without amendment from the </t>
  </si>
  <si>
    <t>previous annual financial statements.</t>
  </si>
  <si>
    <t>Selected Explanatory Notes pursuant to Appendix 9B of the Listing Requirements</t>
  </si>
  <si>
    <t>Total Sales Proceeds</t>
  </si>
  <si>
    <t>Particulars on Quoted Securities</t>
  </si>
  <si>
    <t xml:space="preserve">Purchase Consideration and Sales Proceeds </t>
  </si>
  <si>
    <t>Investments in quoted securities as at the reporting period:</t>
  </si>
  <si>
    <t>At Cost</t>
  </si>
  <si>
    <t>At Carrying value / Book value</t>
  </si>
  <si>
    <t xml:space="preserve">At Market value </t>
  </si>
  <si>
    <t xml:space="preserve">  </t>
  </si>
  <si>
    <t>attributable</t>
  </si>
  <si>
    <t xml:space="preserve"> to Capital</t>
  </si>
  <si>
    <t>QUARTERLY REPORT ON CONSOLIDATED RESULTS</t>
  </si>
  <si>
    <t>Corresponding</t>
  </si>
  <si>
    <t>CONDENSED CONSOLIDATED INCOME STATEMENTS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</si>
  <si>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</si>
  <si>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</si>
  <si>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</si>
  <si>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(The Condensed Consolidated Income Statements should be read in conjunction with</t>
  </si>
  <si>
    <t>CONDENSED CONSOLIDATED CASH FLOW STATEMENTS</t>
  </si>
  <si>
    <t>Cash Flows From Operating Activities</t>
  </si>
  <si>
    <t>Cash Flows From Investing Activities</t>
  </si>
  <si>
    <t>(The Condensed Consolidated Cash Flow Statements should be read in conjunction</t>
  </si>
  <si>
    <t>CONDENSED CONSOLIDATED STATEMENT OF CHANGES IN EQUITY</t>
  </si>
  <si>
    <t>Declaration of Audit Qualification</t>
  </si>
  <si>
    <t>Accounting Policies and Methods of Computation</t>
  </si>
  <si>
    <t>Valuation of Property, Plant and Equipment Brought Forward</t>
  </si>
  <si>
    <t>Review of the Performance of the Company and Group</t>
  </si>
  <si>
    <t xml:space="preserve">Breakdown of Tax Charge and Explanation on Variance Between Effective and Statutory Tax Rate </t>
  </si>
  <si>
    <t>Changes in Contingent Liabilities or Contingent Assets</t>
  </si>
  <si>
    <t>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</si>
  <si>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</si>
  <si>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</si>
  <si>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</si>
  <si>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Segment Revenue and Segment Result By Business Segments</t>
  </si>
  <si>
    <t>Revenue (RM '000)</t>
  </si>
  <si>
    <t>Results (RM '000)</t>
  </si>
  <si>
    <t>Eliminations</t>
  </si>
  <si>
    <t>Consolidated</t>
  </si>
  <si>
    <t>Depreciation</t>
  </si>
  <si>
    <t>Interest Received</t>
  </si>
  <si>
    <t>Cash used in operations</t>
  </si>
  <si>
    <t>Taxes paid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</si>
  <si>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</si>
  <si>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</si>
  <si>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</si>
  <si>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r>
      <t xml:space="preserve">I-BERHAD </t>
    </r>
    <r>
      <rPr>
        <sz val="9"/>
        <rFont val="Arial"/>
        <family val="2"/>
      </rPr>
      <t>(7029-H)</t>
    </r>
  </si>
  <si>
    <t>Turnover</t>
  </si>
  <si>
    <t>Quarter Ended</t>
  </si>
  <si>
    <t xml:space="preserve">Quarter </t>
  </si>
  <si>
    <t>Movements during the period  (cumulative)</t>
  </si>
  <si>
    <t>The I-Berhad Executive Share Option Scheme ("ESOS") for the benefit of eligible executives including</t>
  </si>
  <si>
    <t xml:space="preserve">5% Irredeemable Convertible Unsecured Loan Stocks 2002/2007 </t>
  </si>
  <si>
    <t>ESOS Granted and Exercised</t>
  </si>
  <si>
    <t>No of Options</t>
  </si>
  <si>
    <t xml:space="preserve">Exercised </t>
  </si>
  <si>
    <t xml:space="preserve">Granted </t>
  </si>
  <si>
    <t>Loss</t>
  </si>
  <si>
    <t>Adjusted profit attributable to ordinary shares</t>
  </si>
  <si>
    <t>Bank guarantees given to third parties in respect of services</t>
  </si>
  <si>
    <t>rendered to subsidiaries</t>
  </si>
  <si>
    <t>Guarantee given to a financial institution in respect of credit</t>
  </si>
  <si>
    <t>facilities granted to a subsidiary</t>
  </si>
  <si>
    <t xml:space="preserve">Guarantee given to a third party in respect of services rendered </t>
  </si>
  <si>
    <t>to a subsidiary</t>
  </si>
  <si>
    <t xml:space="preserve">Original Amount As Approved </t>
  </si>
  <si>
    <t xml:space="preserve">Revised Amount As Approved </t>
  </si>
  <si>
    <t>Replacement, upgrading and expansion</t>
  </si>
  <si>
    <t>of existing manufacturing facilities</t>
  </si>
  <si>
    <t>Investment in research and development</t>
  </si>
  <si>
    <t>centre</t>
  </si>
  <si>
    <t xml:space="preserve">Expansion and improvement in the </t>
  </si>
  <si>
    <t xml:space="preserve">marketing network, setting up of new </t>
  </si>
  <si>
    <t>sales and service outlet and showroom</t>
  </si>
  <si>
    <t>in Malaysia</t>
  </si>
  <si>
    <t>ICULS</t>
  </si>
  <si>
    <t xml:space="preserve">Accumulated </t>
  </si>
  <si>
    <t>Cash Flows From Financing Activities</t>
  </si>
  <si>
    <t>Interest on ICULS</t>
  </si>
  <si>
    <t xml:space="preserve">Adjustment for interest on ICULS </t>
  </si>
  <si>
    <t>Dividend Paid</t>
  </si>
  <si>
    <t>Proceeds from issuance of shares</t>
  </si>
  <si>
    <t>Number of ordinary shares in issue  ('000)</t>
  </si>
  <si>
    <t>Other</t>
  </si>
  <si>
    <t>Operations</t>
  </si>
  <si>
    <t>Net tangible assets per share (RM) (Note 1)</t>
  </si>
  <si>
    <t xml:space="preserve">(The Condensed Consolidated Statement of Changes in Equity should be read in conjunction with the </t>
  </si>
  <si>
    <t>At 1 January 2004</t>
  </si>
  <si>
    <t>Cash &amp; Cash Equivalents at end of the period</t>
  </si>
  <si>
    <t>Cash &amp; Cash Equivalents at beginning of period</t>
  </si>
  <si>
    <t>No interim dividend has been recommended.</t>
  </si>
  <si>
    <t>Note 1:</t>
  </si>
  <si>
    <t xml:space="preserve">Reserves </t>
  </si>
  <si>
    <t>Net cash generated from investing activities</t>
  </si>
  <si>
    <t>Loss before taxation</t>
  </si>
  <si>
    <t>Diluted</t>
  </si>
  <si>
    <t>Basic loss per share (sen)</t>
  </si>
  <si>
    <t xml:space="preserve">Realisation of revaluation reserve </t>
  </si>
  <si>
    <t xml:space="preserve">Net Loss before exceptional items </t>
  </si>
  <si>
    <t>After exceptional items</t>
  </si>
  <si>
    <t>Before exceptional items</t>
  </si>
  <si>
    <t>Total cash flows</t>
  </si>
  <si>
    <t>Cash flows from financing activities</t>
  </si>
  <si>
    <t>Cash flows from investing activities</t>
  </si>
  <si>
    <t>Cash flows from operating activities</t>
  </si>
  <si>
    <t>Closure cost of discontinued operations</t>
  </si>
  <si>
    <t>Continuing operations</t>
  </si>
  <si>
    <t>Discontinuing operations</t>
  </si>
  <si>
    <t>Profit before taxation</t>
  </si>
  <si>
    <t>Operating loss before changes in working capital</t>
  </si>
  <si>
    <t>Net cash used in financing activities</t>
  </si>
  <si>
    <t xml:space="preserve">The decrease in the turnover for the current quarter and financial year to date as compared to the respective </t>
  </si>
  <si>
    <t>the closure of its manufacturing operations.</t>
  </si>
  <si>
    <t>Warranty Paid</t>
  </si>
  <si>
    <t>Marketable Securities</t>
  </si>
  <si>
    <t>Treasury</t>
  </si>
  <si>
    <t>Shares</t>
  </si>
  <si>
    <t>No dividend was paid in the current quarter.</t>
  </si>
  <si>
    <t xml:space="preserve">There are no items affecting assets, liabilities, equity, net income or cash flows that are unusual because of </t>
  </si>
  <si>
    <t>year which have a material effect in the current interim period.</t>
  </si>
  <si>
    <t xml:space="preserve">There are no changes in estimates reported in prior interim periods of the current financial year or prior financial </t>
  </si>
  <si>
    <t xml:space="preserve">period of 5 years. </t>
  </si>
  <si>
    <t xml:space="preserve">Executive Directors of the Company and its subsidiaries has come into effect on 19 February 2001 for a </t>
  </si>
  <si>
    <t xml:space="preserve">There were no material events subsequent to the end of the interim period that have not been reflected in the </t>
  </si>
  <si>
    <t>financial statements for the interim period.</t>
  </si>
  <si>
    <t>There were no contingent assets as at the end of the current quarter or last annual balance sheet date.</t>
  </si>
  <si>
    <t xml:space="preserve">There was no material litigation pending since the last annual balance sheet date up to the date of this report. </t>
  </si>
  <si>
    <t xml:space="preserve">During the current financial year-to-date, the Company bought back its issued shares from the </t>
  </si>
  <si>
    <t>open market as follows:-</t>
  </si>
  <si>
    <t xml:space="preserve">Total </t>
  </si>
  <si>
    <t xml:space="preserve">No of </t>
  </si>
  <si>
    <t>Highest</t>
  </si>
  <si>
    <t>Lowest</t>
  </si>
  <si>
    <t>Month</t>
  </si>
  <si>
    <t>Price</t>
  </si>
  <si>
    <t>#  Inclusive of commission, stamp duty and other charges</t>
  </si>
  <si>
    <t>All the above shares were being held and retained as treasury shares as defined under Section  67A of the</t>
  </si>
  <si>
    <t>current quarter.</t>
  </si>
  <si>
    <t xml:space="preserve">Save as disclosed below, there were no issuance or repayment of debt and equity securities for the current </t>
  </si>
  <si>
    <t>financial year to date.</t>
  </si>
  <si>
    <t>Share Buy-backs, share cancellations and sale of treasury shares</t>
  </si>
  <si>
    <t xml:space="preserve">Average </t>
  </si>
  <si>
    <t>sum of RM1.28m from fund raising expenses previously approved to working capital.</t>
  </si>
  <si>
    <t>Weighted number of ordinary shares in issue  ('000)</t>
  </si>
  <si>
    <t>The net tangible assets per share for 2004 is calculated by dividing the total net tangible assets</t>
  </si>
  <si>
    <t>Treasury Shares</t>
  </si>
  <si>
    <t>Profit/(Loss)  from Continuing Operations</t>
  </si>
  <si>
    <t>Profit/(Loss) before taxation</t>
  </si>
  <si>
    <t>Net profit/(loss)</t>
  </si>
  <si>
    <t>Treasury Shares, at cost</t>
  </si>
  <si>
    <t>Total Profit on Disposal</t>
  </si>
  <si>
    <t xml:space="preserve">Basic  </t>
  </si>
  <si>
    <t>Cumulative</t>
  </si>
  <si>
    <t xml:space="preserve"> the Annual Financial Report for the year ended 31 December 2004) </t>
  </si>
  <si>
    <t>the Annual Financial Report for the year ended 31 December 2004)</t>
  </si>
  <si>
    <t>At 1 January 2005</t>
  </si>
  <si>
    <t>Annual Financial Report for the year ended 31 December 2004)</t>
  </si>
  <si>
    <t>The financial statements for the year ended 31 December 2004 was not qualified.</t>
  </si>
  <si>
    <t>As at 1 January 2005</t>
  </si>
  <si>
    <t xml:space="preserve">corresponding periods in 2004 is mainly due to a lower sales of home appliances products resulting from </t>
  </si>
  <si>
    <t>For the current quarter and financial year to date, the Group has a lower effective tax rate against the statutory</t>
  </si>
  <si>
    <t>rate due to utilisation of unabsorbed business lossess and capital allowances.</t>
  </si>
  <si>
    <t xml:space="preserve">Date :  </t>
  </si>
  <si>
    <t>Net profit for the period</t>
  </si>
  <si>
    <t>The net tangible assets per share for 2005 is calculated by dividing the total net tangible assets</t>
  </si>
  <si>
    <t xml:space="preserve"> with the Annual Financial Report for the year ended 31 December 2004)</t>
  </si>
  <si>
    <t>Operating profit before changes in working capital</t>
  </si>
  <si>
    <t>Profit/(Loss) from Operations</t>
  </si>
  <si>
    <t>Trading</t>
  </si>
  <si>
    <t>Marketing</t>
  </si>
  <si>
    <t>&amp; Retail</t>
  </si>
  <si>
    <t>Operating profit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</si>
  <si>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</si>
  <si>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</si>
  <si>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discontinuing operations.</t>
  </si>
  <si>
    <t xml:space="preserve">The higher profit before taxation for the current quarter and financial year to date as compared to the </t>
  </si>
  <si>
    <t>Net Increase/(Decrease) in Cash &amp; Cash Equivalents</t>
  </si>
  <si>
    <t>Net cash generated from/(used in) operating activities</t>
  </si>
  <si>
    <t>RM</t>
  </si>
  <si>
    <t>Imports</t>
  </si>
  <si>
    <t>&amp; Exports</t>
  </si>
  <si>
    <t>Note:</t>
  </si>
  <si>
    <t>Earnings/(Loss) Per Share (sen)</t>
  </si>
  <si>
    <t xml:space="preserve">The interim financial statements has been prepared in accordance with Financial Reporting Standards (“FRS”)  </t>
  </si>
  <si>
    <t xml:space="preserve">Securities Berhad. The same accounting policies and methods of computation are followed in the interim financial </t>
  </si>
  <si>
    <t>statements as compared with the annual financial statements for the year ended 31 December 2004.</t>
  </si>
  <si>
    <t>Earnings Per Share</t>
  </si>
  <si>
    <t>Basic earnings per share (sen)</t>
  </si>
  <si>
    <t xml:space="preserve">by the weighted number of ordinary shares in issue of 80,718,569 ordinary shares. </t>
  </si>
  <si>
    <t xml:space="preserve">  Stocks (ICULS) are antidilutive.</t>
  </si>
  <si>
    <t xml:space="preserve">No. 134, Interim Financial Reporting and Chapter 9, Part K of the Listing Requirements of Bursa Malaysia </t>
  </si>
  <si>
    <t>Selected Explanatory Notes pursuant to Para 16, FRS No. 134, Interim Financial Reporting:</t>
  </si>
  <si>
    <t>FOR THE SECOND QUARTER ENDED 30 JUNE 2005</t>
  </si>
  <si>
    <t>6 Months</t>
  </si>
  <si>
    <t>6 months quarter ended 30 June 2005</t>
  </si>
  <si>
    <t>At 30 June 2005</t>
  </si>
  <si>
    <t>6 months quarter ended 30 June 2004</t>
  </si>
  <si>
    <t>At 30 June 2004</t>
  </si>
  <si>
    <t>their nature, size or incidence other than the disposal of a piece of leasehold land for a consideration of</t>
  </si>
  <si>
    <t>As at 30 June 2005</t>
  </si>
  <si>
    <t>Ended 30 June</t>
  </si>
  <si>
    <t>Real Property Gain Tax</t>
  </si>
  <si>
    <t>There were no sale of unquoted investments and/or properties for the current quarter and financial year-to-date</t>
  </si>
  <si>
    <t>other than the disposal of a piece of leasehold land as disclosed in Note 4 above.</t>
  </si>
  <si>
    <t>The Group's borrowing and debt securities as at the end of the second quarter is as follows:</t>
  </si>
  <si>
    <t xml:space="preserve">  assumed conversion of the Executive Share Option (ESOS) and Irredeemable Convertible Unsecured Loan</t>
  </si>
  <si>
    <t xml:space="preserve">* The fully diluted loss per share for 2004 are equivalent to the basic loss per share as the effects arising from the </t>
  </si>
  <si>
    <t>by the number of ordinary shares in issue of 79,466,204 ordinary shares.</t>
  </si>
  <si>
    <t>Profit attributable to ordinary shares</t>
  </si>
  <si>
    <t>Diluted earnings per share (sen)</t>
  </si>
  <si>
    <t>Provision for retrenchment/service benefits</t>
  </si>
  <si>
    <t>Retrenchment/service benefits</t>
  </si>
  <si>
    <t>Retirement benefits</t>
  </si>
  <si>
    <t>Interest Paid</t>
  </si>
  <si>
    <t>Gain on disposal of property, plant &amp; equipment</t>
  </si>
  <si>
    <t>Proceeds from disposal of property, plant &amp; equipment</t>
  </si>
  <si>
    <t xml:space="preserve">(b)  Fully diluted </t>
  </si>
  <si>
    <t>(11.18)*</t>
  </si>
  <si>
    <t>(12.54)*</t>
  </si>
  <si>
    <t>RM1.31m resulting in a gain of RM1.0m. The transaction was completed on 12 April 2005.             .</t>
  </si>
  <si>
    <t xml:space="preserve">of the total paid-up share capital of the Company. None of the treasury shares were sold or cancelled during the </t>
  </si>
  <si>
    <t xml:space="preserve">Companies Act, 1965. As at 30 June 2005,  the total number of treasury shares were 2,858,900 representing 3.54% </t>
  </si>
  <si>
    <t>and higher interest income earned.</t>
  </si>
  <si>
    <t xml:space="preserve">The increase in the Group's profits for the quarter is due mainly to improved product margins following the </t>
  </si>
  <si>
    <t>Utilisation As at 30/06/05</t>
  </si>
  <si>
    <t>On 18 November 2002, the Securities Commission approved the Company's application to reallocate the</t>
  </si>
  <si>
    <t>19 July 2005</t>
  </si>
  <si>
    <t>Comment on the Profit Before Taxation for the Quarter Reported against the First Quarter 2005</t>
  </si>
  <si>
    <t xml:space="preserve">Consideration </t>
  </si>
  <si>
    <t>Paid #</t>
  </si>
  <si>
    <t>Profit from operations</t>
  </si>
  <si>
    <t>The Group's profit for the current quarter is higher compared to the first quarter of 2005 is mainly due to gain from</t>
  </si>
  <si>
    <t>the disposal of a piece of leasehold land.</t>
  </si>
  <si>
    <t>restructuring of the home appliances division and gain from the disposal of a piece of leasehold land.</t>
  </si>
  <si>
    <t>respective corresponding periods in 2004 is mainly due to gain from the disposal of a piece of leasehold land</t>
  </si>
  <si>
    <t xml:space="preserve">The improved performance of the Group's business is expected, barring any unforseen circumstances, to be </t>
  </si>
  <si>
    <t>maintained in the forthcoming quarter.</t>
  </si>
  <si>
    <t>leasehold land</t>
  </si>
  <si>
    <t>Gain from disposal of</t>
  </si>
  <si>
    <t xml:space="preserve">Profit/(Loss) from operations </t>
  </si>
  <si>
    <t>before gain from disposal</t>
  </si>
  <si>
    <t>of leasehold land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</si>
</sst>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#,##0_ ;\(#,##0\)\ "/>
    <numFmt numFmtId="202" formatCode="mmm\-yyyy"/>
    <numFmt numFmtId="203" formatCode="#,##0;[Red]\(#,##0\)"/>
    <numFmt numFmtId="204" formatCode="#,##0_);[Red]\-#,##0"/>
    <numFmt numFmtId="205" formatCode="_(* #,##0_);_(* \(#,##0\);_(* &quot;-&quot;??_);_(@_)"/>
    <numFmt numFmtId="206" formatCode="#,##0;[Red]\(#,##0"/>
    <numFmt numFmtId="207" formatCode="#,##0.00;[Red]\(#,##0.00\)"/>
    <numFmt numFmtId="208" formatCode="0.00_);[Red]\(0.00\)"/>
    <numFmt numFmtId="209" formatCode="#,##0.0_);[Red]\(#,##0.0\)"/>
    <numFmt numFmtId="210" formatCode="0_);[Red]\(0\)"/>
    <numFmt numFmtId="211" formatCode="#,##0.0;[Red]\(#,##0.0\)"/>
    <numFmt numFmtId="212" formatCode="#,##0;\(#,##0\)"/>
    <numFmt numFmtId="213" formatCode="#,##0.0000_);\(#,##0.0000\)"/>
    <numFmt numFmtId="214" formatCode="&quot;RM&quot;#,##0;&quot;RM&quot;\-#,##0"/>
    <numFmt numFmtId="215" formatCode="&quot;RM&quot;#,##0;[Red]&quot;RM&quot;\-#,##0"/>
    <numFmt numFmtId="216" formatCode="&quot;RM&quot;#,##0.00;&quot;RM&quot;\-#,##0.00"/>
    <numFmt numFmtId="217" formatCode="&quot;RM&quot;#,##0.00;[Red]&quot;RM&quot;\-#,##0.00"/>
    <numFmt numFmtId="218" formatCode="_ &quot;RM&quot;* #,##0_ ;_ &quot;RM&quot;* \-#,##0_ ;_ &quot;RM&quot;* &quot;-&quot;_ ;_ @_ "/>
    <numFmt numFmtId="219" formatCode="_ * #,##0_ ;_ * \-#,##0_ ;_ * &quot;-&quot;_ ;_ @_ "/>
    <numFmt numFmtId="220" formatCode="_ &quot;RM&quot;* #,##0.00_ ;_ &quot;RM&quot;* \-#,##0.00_ ;_ &quot;RM&quot;* &quot;-&quot;??_ ;_ @_ "/>
    <numFmt numFmtId="221" formatCode="_ * #,##0.00_ ;_ * \-#,##0.00_ ;_ * &quot;-&quot;??_ ;_ @_ "/>
    <numFmt numFmtId="222" formatCode="dd/mm/yyyy"/>
    <numFmt numFmtId="223" formatCode="m/d"/>
    <numFmt numFmtId="224" formatCode="#,##0.00;\(#,##0.00\)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8" fontId="1" fillId="0" borderId="0" xfId="0" applyNumberFormat="1" applyFont="1" applyFill="1" applyAlignment="1">
      <alignment horizontal="lef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38" fontId="0" fillId="0" borderId="0" xfId="0" applyNumberFormat="1" applyFont="1" applyBorder="1" applyAlignment="1">
      <alignment horizontal="left" wrapText="1"/>
    </xf>
    <xf numFmtId="38" fontId="0" fillId="0" borderId="0" xfId="0" applyNumberFormat="1" applyFont="1" applyFill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 quotePrefix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 horizontal="center"/>
    </xf>
    <xf numFmtId="15" fontId="0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3" fontId="1" fillId="0" borderId="0" xfId="0" applyNumberFormat="1" applyFont="1" applyBorder="1" applyAlignment="1">
      <alignment horizontal="center"/>
    </xf>
    <xf numFmtId="203" fontId="0" fillId="0" borderId="0" xfId="0" applyNumberFormat="1" applyAlignment="1">
      <alignment/>
    </xf>
    <xf numFmtId="40" fontId="0" fillId="0" borderId="0" xfId="15" applyNumberFormat="1" applyFont="1" applyBorder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38" fontId="0" fillId="0" borderId="0" xfId="15" applyNumberFormat="1" applyFont="1" applyFill="1" applyBorder="1" applyAlignment="1">
      <alignment horizontal="center"/>
    </xf>
    <xf numFmtId="40" fontId="0" fillId="0" borderId="0" xfId="15" applyNumberFormat="1" applyFont="1" applyFill="1" applyBorder="1" applyAlignment="1">
      <alignment horizontal="center"/>
    </xf>
    <xf numFmtId="203" fontId="0" fillId="0" borderId="0" xfId="0" applyNumberForma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15" applyNumberFormat="1" applyFont="1" applyFill="1" applyAlignment="1" quotePrefix="1">
      <alignment horizontal="center"/>
    </xf>
    <xf numFmtId="38" fontId="0" fillId="0" borderId="0" xfId="0" applyNumberFormat="1" applyFill="1" applyAlignment="1" quotePrefix="1">
      <alignment horizontal="center"/>
    </xf>
    <xf numFmtId="38" fontId="0" fillId="0" borderId="0" xfId="0" applyNumberFormat="1" applyAlignment="1" quotePrefix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38" fontId="0" fillId="0" borderId="7" xfId="0" applyNumberFormat="1" applyBorder="1" applyAlignment="1">
      <alignment horizontal="center"/>
    </xf>
    <xf numFmtId="38" fontId="0" fillId="0" borderId="0" xfId="0" applyNumberFormat="1" applyFont="1" applyFill="1" applyBorder="1" applyAlignment="1">
      <alignment horizontal="left" wrapText="1"/>
    </xf>
    <xf numFmtId="38" fontId="0" fillId="0" borderId="0" xfId="0" applyNumberFormat="1" applyFont="1" applyFill="1" applyBorder="1" applyAlignment="1">
      <alignment horizontal="left"/>
    </xf>
    <xf numFmtId="203" fontId="0" fillId="0" borderId="0" xfId="15" applyNumberFormat="1" applyFont="1" applyFill="1" applyBorder="1" applyAlignment="1">
      <alignment horizontal="center"/>
    </xf>
    <xf numFmtId="203" fontId="0" fillId="0" borderId="0" xfId="15" applyNumberFormat="1" applyFont="1" applyBorder="1" applyAlignment="1">
      <alignment horizontal="center"/>
    </xf>
    <xf numFmtId="203" fontId="0" fillId="0" borderId="3" xfId="15" applyNumberFormat="1" applyFont="1" applyFill="1" applyBorder="1" applyAlignment="1">
      <alignment horizontal="center"/>
    </xf>
    <xf numFmtId="203" fontId="0" fillId="0" borderId="3" xfId="15" applyNumberFormat="1" applyFont="1" applyBorder="1" applyAlignment="1">
      <alignment horizontal="center"/>
    </xf>
    <xf numFmtId="203" fontId="0" fillId="0" borderId="0" xfId="15" applyNumberFormat="1" applyFont="1" applyBorder="1" applyAlignment="1" quotePrefix="1">
      <alignment horizontal="center"/>
    </xf>
    <xf numFmtId="203" fontId="0" fillId="0" borderId="0" xfId="15" applyNumberFormat="1" applyFont="1" applyFill="1" applyBorder="1" applyAlignment="1" quotePrefix="1">
      <alignment horizontal="center"/>
    </xf>
    <xf numFmtId="207" fontId="0" fillId="0" borderId="0" xfId="15" applyNumberFormat="1" applyFont="1" applyBorder="1" applyAlignment="1">
      <alignment horizontal="center"/>
    </xf>
    <xf numFmtId="207" fontId="0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8" fontId="0" fillId="0" borderId="0" xfId="0" applyNumberFormat="1" applyFill="1" applyAlignment="1">
      <alignment horizontal="right"/>
    </xf>
    <xf numFmtId="195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center"/>
      <protection/>
    </xf>
    <xf numFmtId="21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 applyProtection="1" quotePrefix="1">
      <alignment horizontal="left"/>
      <protection/>
    </xf>
    <xf numFmtId="3" fontId="0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 wrapText="1"/>
    </xf>
    <xf numFmtId="38" fontId="0" fillId="0" borderId="8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center"/>
    </xf>
    <xf numFmtId="40" fontId="0" fillId="0" borderId="9" xfId="0" applyNumberFormat="1" applyFont="1" applyFill="1" applyBorder="1" applyAlignment="1" quotePrefix="1">
      <alignment horizontal="center"/>
    </xf>
    <xf numFmtId="203" fontId="0" fillId="0" borderId="8" xfId="0" applyNumberFormat="1" applyFont="1" applyFill="1" applyBorder="1" applyAlignment="1">
      <alignment horizontal="center"/>
    </xf>
    <xf numFmtId="207" fontId="0" fillId="0" borderId="9" xfId="0" applyNumberFormat="1" applyFont="1" applyFill="1" applyBorder="1" applyAlignment="1" quotePrefix="1">
      <alignment horizontal="center"/>
    </xf>
    <xf numFmtId="17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207" fontId="0" fillId="0" borderId="0" xfId="15" applyNumberFormat="1" applyFont="1" applyFill="1" applyBorder="1" applyAlignment="1" quotePrefix="1">
      <alignment horizontal="center"/>
    </xf>
    <xf numFmtId="4" fontId="0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15" applyNumberFormat="1" applyFont="1" applyFill="1" applyAlignment="1" quotePrefix="1">
      <alignment horizontal="center"/>
    </xf>
    <xf numFmtId="0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left"/>
    </xf>
    <xf numFmtId="15" fontId="0" fillId="0" borderId="0" xfId="0" applyNumberFormat="1" applyAlignment="1" quotePrefix="1">
      <alignment/>
    </xf>
    <xf numFmtId="38" fontId="0" fillId="0" borderId="3" xfId="0" applyNumberFormat="1" applyFont="1" applyBorder="1" applyAlignment="1">
      <alignment horizontal="center"/>
    </xf>
    <xf numFmtId="38" fontId="0" fillId="0" borderId="3" xfId="0" applyNumberFormat="1" applyFont="1" applyFill="1" applyBorder="1" applyAlignment="1">
      <alignment horizontal="center"/>
    </xf>
    <xf numFmtId="212" fontId="0" fillId="0" borderId="0" xfId="15" applyNumberFormat="1" applyFont="1" applyFill="1" applyBorder="1" applyAlignment="1">
      <alignment horizontal="center"/>
    </xf>
    <xf numFmtId="212" fontId="0" fillId="0" borderId="0" xfId="15" applyNumberFormat="1" applyFont="1" applyBorder="1" applyAlignment="1">
      <alignment horizontal="center"/>
    </xf>
    <xf numFmtId="212" fontId="0" fillId="0" borderId="3" xfId="15" applyNumberFormat="1" applyFont="1" applyFill="1" applyBorder="1" applyAlignment="1">
      <alignment horizontal="center"/>
    </xf>
    <xf numFmtId="212" fontId="0" fillId="0" borderId="3" xfId="15" applyNumberFormat="1" applyFont="1" applyBorder="1" applyAlignment="1">
      <alignment horizontal="center"/>
    </xf>
    <xf numFmtId="212" fontId="0" fillId="0" borderId="10" xfId="15" applyNumberFormat="1" applyFont="1" applyFill="1" applyBorder="1" applyAlignment="1">
      <alignment horizontal="center"/>
    </xf>
    <xf numFmtId="212" fontId="0" fillId="0" borderId="10" xfId="15" applyNumberFormat="1" applyFont="1" applyBorder="1" applyAlignment="1">
      <alignment horizontal="center"/>
    </xf>
    <xf numFmtId="212" fontId="0" fillId="0" borderId="6" xfId="15" applyNumberFormat="1" applyFont="1" applyFill="1" applyBorder="1" applyAlignment="1">
      <alignment horizontal="center"/>
    </xf>
    <xf numFmtId="212" fontId="0" fillId="0" borderId="6" xfId="15" applyNumberFormat="1" applyFont="1" applyBorder="1" applyAlignment="1">
      <alignment horizontal="center"/>
    </xf>
    <xf numFmtId="212" fontId="0" fillId="0" borderId="0" xfId="0" applyNumberFormat="1" applyFont="1" applyBorder="1" applyAlignment="1">
      <alignment horizontal="center"/>
    </xf>
    <xf numFmtId="212" fontId="0" fillId="0" borderId="0" xfId="0" applyNumberFormat="1" applyFont="1" applyBorder="1" applyAlignment="1" quotePrefix="1">
      <alignment horizontal="center"/>
    </xf>
    <xf numFmtId="212" fontId="0" fillId="0" borderId="4" xfId="0" applyNumberFormat="1" applyFont="1" applyBorder="1" applyAlignment="1">
      <alignment horizontal="center"/>
    </xf>
    <xf numFmtId="212" fontId="0" fillId="0" borderId="4" xfId="0" applyNumberFormat="1" applyFont="1" applyFill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212" fontId="1" fillId="0" borderId="0" xfId="0" applyNumberFormat="1" applyFont="1" applyFill="1" applyBorder="1" applyAlignment="1">
      <alignment horizontal="center"/>
    </xf>
    <xf numFmtId="212" fontId="1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212" fontId="0" fillId="0" borderId="0" xfId="0" applyNumberFormat="1" applyAlignment="1">
      <alignment/>
    </xf>
    <xf numFmtId="212" fontId="0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0" fillId="0" borderId="0" xfId="0" applyNumberFormat="1" applyFont="1" applyFill="1" applyBorder="1" applyAlignment="1">
      <alignment horizontal="center"/>
    </xf>
    <xf numFmtId="212" fontId="0" fillId="0" borderId="0" xfId="0" applyNumberFormat="1" applyFont="1" applyFill="1" applyAlignment="1">
      <alignment/>
    </xf>
    <xf numFmtId="212" fontId="1" fillId="0" borderId="0" xfId="0" applyNumberFormat="1" applyFont="1" applyFill="1" applyAlignment="1">
      <alignment/>
    </xf>
    <xf numFmtId="212" fontId="0" fillId="0" borderId="3" xfId="0" applyNumberFormat="1" applyFont="1" applyFill="1" applyBorder="1" applyAlignment="1">
      <alignment horizontal="center"/>
    </xf>
    <xf numFmtId="212" fontId="0" fillId="0" borderId="0" xfId="0" applyNumberFormat="1" applyFont="1" applyFill="1" applyAlignment="1">
      <alignment horizontal="center"/>
    </xf>
    <xf numFmtId="212" fontId="0" fillId="0" borderId="0" xfId="0" applyNumberFormat="1" applyBorder="1" applyAlignment="1">
      <alignment/>
    </xf>
    <xf numFmtId="212" fontId="0" fillId="0" borderId="0" xfId="0" applyNumberFormat="1" applyFont="1" applyFill="1" applyBorder="1" applyAlignment="1">
      <alignment/>
    </xf>
    <xf numFmtId="212" fontId="0" fillId="0" borderId="7" xfId="0" applyNumberFormat="1" applyFont="1" applyFill="1" applyBorder="1" applyAlignment="1">
      <alignment horizontal="center"/>
    </xf>
    <xf numFmtId="212" fontId="0" fillId="0" borderId="0" xfId="0" applyNumberFormat="1" applyFill="1" applyAlignment="1">
      <alignment horizontal="center"/>
    </xf>
    <xf numFmtId="212" fontId="0" fillId="0" borderId="4" xfId="0" applyNumberFormat="1" applyFill="1" applyBorder="1" applyAlignment="1">
      <alignment horizontal="center"/>
    </xf>
    <xf numFmtId="212" fontId="0" fillId="0" borderId="0" xfId="0" applyNumberFormat="1" applyFont="1" applyAlignment="1">
      <alignment horizontal="center"/>
    </xf>
    <xf numFmtId="212" fontId="0" fillId="0" borderId="3" xfId="0" applyNumberFormat="1" applyFill="1" applyBorder="1" applyAlignment="1">
      <alignment horizontal="center"/>
    </xf>
    <xf numFmtId="212" fontId="0" fillId="0" borderId="4" xfId="0" applyNumberFormat="1" applyBorder="1" applyAlignment="1">
      <alignment horizontal="center"/>
    </xf>
    <xf numFmtId="212" fontId="0" fillId="0" borderId="0" xfId="0" applyNumberFormat="1" applyBorder="1" applyAlignment="1">
      <alignment horizontal="center"/>
    </xf>
    <xf numFmtId="224" fontId="0" fillId="0" borderId="0" xfId="15" applyNumberFormat="1" applyFont="1" applyFill="1" applyBorder="1" applyAlignment="1">
      <alignment horizontal="center"/>
    </xf>
    <xf numFmtId="224" fontId="0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workbookViewId="0" topLeftCell="A7">
      <selection activeCell="B41" sqref="B41"/>
    </sheetView>
  </sheetViews>
  <sheetFormatPr defaultColWidth="9.140625" defaultRowHeight="12.75"/>
  <cols>
    <col min="1" max="1" width="35.421875" style="6" customWidth="1"/>
    <col min="2" max="2" width="13.7109375" style="6" customWidth="1"/>
    <col min="3" max="3" width="0.85546875" style="10" customWidth="1"/>
    <col min="4" max="4" width="14.00390625" style="6" customWidth="1"/>
    <col min="5" max="5" width="0.85546875" style="10" customWidth="1"/>
    <col min="6" max="6" width="13.7109375" style="6" customWidth="1"/>
    <col min="7" max="7" width="0.85546875" style="10" customWidth="1"/>
    <col min="8" max="8" width="13.7109375" style="6" customWidth="1"/>
    <col min="9" max="9" width="0.85546875" style="6" customWidth="1"/>
    <col min="10" max="10" width="5.140625" style="6" customWidth="1"/>
    <col min="11" max="16384" width="9.140625" style="6" customWidth="1"/>
  </cols>
  <sheetData>
    <row r="1" spans="1:8" ht="18">
      <c r="A1" s="189" t="s">
        <v>131</v>
      </c>
      <c r="B1" s="189"/>
      <c r="C1" s="189"/>
      <c r="D1" s="189"/>
      <c r="E1" s="189"/>
      <c r="F1" s="189"/>
      <c r="G1" s="189"/>
      <c r="H1" s="189"/>
    </row>
    <row r="2" spans="1:8" ht="12.75">
      <c r="A2" s="190" t="s">
        <v>97</v>
      </c>
      <c r="B2" s="190"/>
      <c r="C2" s="190"/>
      <c r="D2" s="190"/>
      <c r="E2" s="190"/>
      <c r="F2" s="190"/>
      <c r="G2" s="190"/>
      <c r="H2" s="190"/>
    </row>
    <row r="3" spans="1:8" ht="12.75">
      <c r="A3" s="190" t="s">
        <v>277</v>
      </c>
      <c r="B3" s="190"/>
      <c r="C3" s="190"/>
      <c r="D3" s="190"/>
      <c r="E3" s="190"/>
      <c r="F3" s="190"/>
      <c r="G3" s="190"/>
      <c r="H3" s="190"/>
    </row>
    <row r="4" spans="1:8" ht="12.75">
      <c r="A4" s="190" t="s">
        <v>130</v>
      </c>
      <c r="B4" s="190"/>
      <c r="C4" s="190"/>
      <c r="D4" s="190"/>
      <c r="E4" s="190"/>
      <c r="F4" s="190"/>
      <c r="G4" s="190"/>
      <c r="H4" s="190"/>
    </row>
    <row r="5" spans="1:8" ht="12.75">
      <c r="A5" s="9"/>
      <c r="B5" s="9"/>
      <c r="C5" s="9"/>
      <c r="D5" s="9"/>
      <c r="E5" s="9"/>
      <c r="F5" s="9"/>
      <c r="G5" s="9"/>
      <c r="H5" s="9"/>
    </row>
    <row r="7" ht="12.75">
      <c r="A7" s="3" t="s">
        <v>99</v>
      </c>
    </row>
    <row r="9" spans="1:8" ht="12.75">
      <c r="A9" s="10"/>
      <c r="B9" s="20" t="s">
        <v>16</v>
      </c>
      <c r="C9" s="20"/>
      <c r="D9" s="5"/>
      <c r="E9" s="5"/>
      <c r="F9" s="20" t="s">
        <v>15</v>
      </c>
      <c r="G9" s="20"/>
      <c r="H9" s="5"/>
    </row>
    <row r="10" spans="1:8" ht="12.75">
      <c r="A10" s="10"/>
      <c r="B10" s="5" t="s">
        <v>3</v>
      </c>
      <c r="C10" s="5"/>
      <c r="D10" s="5" t="s">
        <v>98</v>
      </c>
      <c r="E10" s="5"/>
      <c r="F10" s="5" t="s">
        <v>278</v>
      </c>
      <c r="G10" s="5"/>
      <c r="H10" s="5" t="s">
        <v>278</v>
      </c>
    </row>
    <row r="11" spans="1:8" ht="12.75">
      <c r="A11" s="10"/>
      <c r="B11" s="5" t="s">
        <v>9</v>
      </c>
      <c r="C11" s="5"/>
      <c r="D11" s="5" t="s">
        <v>9</v>
      </c>
      <c r="E11" s="5"/>
      <c r="F11" s="5" t="s">
        <v>237</v>
      </c>
      <c r="G11" s="5"/>
      <c r="H11" s="5" t="s">
        <v>237</v>
      </c>
    </row>
    <row r="12" spans="1:8" ht="12.75">
      <c r="A12" s="10"/>
      <c r="B12" s="5" t="s">
        <v>38</v>
      </c>
      <c r="C12" s="5"/>
      <c r="D12" s="5" t="s">
        <v>38</v>
      </c>
      <c r="E12" s="5"/>
      <c r="F12" s="5" t="s">
        <v>38</v>
      </c>
      <c r="G12" s="5"/>
      <c r="H12" s="5" t="s">
        <v>38</v>
      </c>
    </row>
    <row r="13" spans="1:8" ht="12.75">
      <c r="A13" s="10"/>
      <c r="B13" s="7">
        <v>38533</v>
      </c>
      <c r="C13" s="7"/>
      <c r="D13" s="7">
        <v>38168</v>
      </c>
      <c r="E13" s="16"/>
      <c r="F13" s="7">
        <f>B13</f>
        <v>38533</v>
      </c>
      <c r="G13" s="7"/>
      <c r="H13" s="7">
        <f>D13</f>
        <v>38168</v>
      </c>
    </row>
    <row r="14" spans="1:8" ht="12.75">
      <c r="A14" s="10"/>
      <c r="B14" s="5" t="s">
        <v>10</v>
      </c>
      <c r="C14" s="5"/>
      <c r="D14" s="5" t="s">
        <v>10</v>
      </c>
      <c r="E14" s="5"/>
      <c r="F14" s="5" t="s">
        <v>10</v>
      </c>
      <c r="G14" s="5"/>
      <c r="H14" s="5" t="s">
        <v>10</v>
      </c>
    </row>
    <row r="15" spans="1:8" ht="12.75">
      <c r="A15" s="10"/>
      <c r="B15" s="10"/>
      <c r="D15" s="89"/>
      <c r="F15" s="10"/>
      <c r="H15" s="89"/>
    </row>
    <row r="16" spans="1:8" ht="12.75">
      <c r="A16" s="10" t="s">
        <v>5</v>
      </c>
      <c r="B16" s="98">
        <f>F16-15492</f>
        <v>14507</v>
      </c>
      <c r="C16" s="99"/>
      <c r="D16" s="99">
        <v>17330</v>
      </c>
      <c r="E16" s="99"/>
      <c r="F16" s="98">
        <v>29999</v>
      </c>
      <c r="G16" s="99"/>
      <c r="H16" s="99">
        <v>32538</v>
      </c>
    </row>
    <row r="17" spans="1:8" ht="12.75">
      <c r="A17" s="10"/>
      <c r="B17" s="98"/>
      <c r="C17" s="99"/>
      <c r="D17" s="99"/>
      <c r="E17" s="99"/>
      <c r="F17" s="98"/>
      <c r="G17" s="99"/>
      <c r="H17" s="99"/>
    </row>
    <row r="18" spans="1:8" ht="12.75">
      <c r="A18" s="10" t="s">
        <v>48</v>
      </c>
      <c r="B18" s="153">
        <f>F18+14948</f>
        <v>-14111</v>
      </c>
      <c r="C18" s="154"/>
      <c r="D18" s="154">
        <v>-18864</v>
      </c>
      <c r="E18" s="154"/>
      <c r="F18" s="153">
        <v>-29059</v>
      </c>
      <c r="G18" s="154"/>
      <c r="H18" s="154">
        <v>-34173</v>
      </c>
    </row>
    <row r="19" spans="1:8" ht="12.75">
      <c r="A19" s="10"/>
      <c r="B19" s="153"/>
      <c r="C19" s="154"/>
      <c r="D19" s="154"/>
      <c r="E19" s="154"/>
      <c r="F19" s="153"/>
      <c r="G19" s="154"/>
      <c r="H19" s="154"/>
    </row>
    <row r="20" spans="1:8" ht="12.75">
      <c r="A20" s="10" t="s">
        <v>54</v>
      </c>
      <c r="B20" s="153">
        <f>F20-177</f>
        <v>1565</v>
      </c>
      <c r="C20" s="154"/>
      <c r="D20" s="154">
        <v>354</v>
      </c>
      <c r="E20" s="154"/>
      <c r="F20" s="153">
        <v>1742</v>
      </c>
      <c r="G20" s="154"/>
      <c r="H20" s="154">
        <v>384</v>
      </c>
    </row>
    <row r="21" spans="1:8" ht="12.75">
      <c r="A21" s="10"/>
      <c r="B21" s="155"/>
      <c r="C21" s="154"/>
      <c r="D21" s="156"/>
      <c r="E21" s="154"/>
      <c r="F21" s="155"/>
      <c r="G21" s="154"/>
      <c r="H21" s="156"/>
    </row>
    <row r="22" spans="1:8" ht="12.75">
      <c r="A22" s="10" t="s">
        <v>231</v>
      </c>
      <c r="B22" s="157">
        <f>SUM(B15:B21)</f>
        <v>1961</v>
      </c>
      <c r="C22" s="154"/>
      <c r="D22" s="158">
        <f>SUM(D15:D21)</f>
        <v>-1180</v>
      </c>
      <c r="E22" s="154"/>
      <c r="F22" s="157">
        <f>SUM(F15:F21)</f>
        <v>2682</v>
      </c>
      <c r="G22" s="154"/>
      <c r="H22" s="158">
        <f>SUM(H15:H21)</f>
        <v>-1251</v>
      </c>
    </row>
    <row r="23" spans="1:8" ht="12.75">
      <c r="A23" s="10"/>
      <c r="B23" s="153"/>
      <c r="C23" s="154"/>
      <c r="D23" s="154"/>
      <c r="E23" s="154"/>
      <c r="F23" s="153"/>
      <c r="G23" s="154"/>
      <c r="H23" s="154"/>
    </row>
    <row r="24" spans="1:8" s="94" customFormat="1" ht="12.75">
      <c r="A24" s="93" t="s">
        <v>190</v>
      </c>
      <c r="B24" s="153">
        <v>0</v>
      </c>
      <c r="C24" s="154"/>
      <c r="D24" s="153">
        <v>-8261</v>
      </c>
      <c r="E24" s="154"/>
      <c r="F24" s="153">
        <v>0</v>
      </c>
      <c r="G24" s="154"/>
      <c r="H24" s="153">
        <v>-9743</v>
      </c>
    </row>
    <row r="25" spans="1:8" s="94" customFormat="1" ht="12.75">
      <c r="A25" s="93"/>
      <c r="B25" s="155"/>
      <c r="C25" s="154"/>
      <c r="D25" s="155"/>
      <c r="E25" s="154"/>
      <c r="F25" s="155"/>
      <c r="G25" s="154"/>
      <c r="H25" s="155"/>
    </row>
    <row r="26" spans="1:8" s="94" customFormat="1" ht="12.75">
      <c r="A26" s="106" t="s">
        <v>252</v>
      </c>
      <c r="B26" s="157">
        <f>B22+B24</f>
        <v>1961</v>
      </c>
      <c r="C26" s="154"/>
      <c r="D26" s="157">
        <f>D22+D24</f>
        <v>-9441</v>
      </c>
      <c r="E26" s="154"/>
      <c r="F26" s="157">
        <f>F22+F24</f>
        <v>2682</v>
      </c>
      <c r="G26" s="154"/>
      <c r="H26" s="157">
        <f>H22+H24</f>
        <v>-10994</v>
      </c>
    </row>
    <row r="27" spans="1:8" s="94" customFormat="1" ht="12.75">
      <c r="A27" s="93"/>
      <c r="B27" s="98"/>
      <c r="C27" s="99"/>
      <c r="D27" s="102"/>
      <c r="E27" s="99"/>
      <c r="F27" s="98"/>
      <c r="G27" s="99"/>
      <c r="H27" s="102"/>
    </row>
    <row r="28" spans="1:8" ht="12.75">
      <c r="A28" s="10" t="s">
        <v>6</v>
      </c>
      <c r="B28" s="103" t="s">
        <v>35</v>
      </c>
      <c r="C28" s="99"/>
      <c r="D28" s="102" t="s">
        <v>35</v>
      </c>
      <c r="E28" s="99"/>
      <c r="F28" s="98" t="str">
        <f>B28</f>
        <v>-</v>
      </c>
      <c r="G28" s="99"/>
      <c r="H28" s="102" t="s">
        <v>35</v>
      </c>
    </row>
    <row r="29" spans="1:8" ht="12.75">
      <c r="A29" s="10"/>
      <c r="B29" s="98"/>
      <c r="C29" s="99"/>
      <c r="D29" s="99"/>
      <c r="E29" s="99"/>
      <c r="F29" s="98"/>
      <c r="G29" s="99"/>
      <c r="H29" s="99"/>
    </row>
    <row r="30" spans="1:8" ht="12.75">
      <c r="A30" s="10" t="s">
        <v>55</v>
      </c>
      <c r="B30" s="98">
        <f>F30-951</f>
        <v>991</v>
      </c>
      <c r="C30" s="99"/>
      <c r="D30" s="99">
        <v>905</v>
      </c>
      <c r="E30" s="99"/>
      <c r="F30" s="98">
        <v>1942</v>
      </c>
      <c r="G30" s="99"/>
      <c r="H30" s="99">
        <v>1855</v>
      </c>
    </row>
    <row r="31" spans="1:8" ht="12.75">
      <c r="A31" s="10"/>
      <c r="B31" s="100"/>
      <c r="C31" s="99"/>
      <c r="D31" s="101"/>
      <c r="E31" s="99"/>
      <c r="F31" s="100"/>
      <c r="G31" s="99"/>
      <c r="H31" s="101"/>
    </row>
    <row r="32" spans="1:8" ht="12.75">
      <c r="A32" s="10"/>
      <c r="B32" s="98"/>
      <c r="C32" s="99"/>
      <c r="D32" s="99"/>
      <c r="E32" s="99"/>
      <c r="F32" s="98"/>
      <c r="G32" s="99"/>
      <c r="H32" s="99"/>
    </row>
    <row r="33" spans="1:8" ht="12.75">
      <c r="A33" s="4" t="s">
        <v>232</v>
      </c>
      <c r="B33" s="153">
        <f>SUM(B26:B31)</f>
        <v>2952</v>
      </c>
      <c r="C33" s="154"/>
      <c r="D33" s="153">
        <f>SUM(D26:D31)</f>
        <v>-8536</v>
      </c>
      <c r="E33" s="154"/>
      <c r="F33" s="153">
        <f>SUM(F26:F31)</f>
        <v>4624</v>
      </c>
      <c r="G33" s="154"/>
      <c r="H33" s="153">
        <f>SUM(H26:H31)</f>
        <v>-9139</v>
      </c>
    </row>
    <row r="34" spans="1:8" ht="12.75">
      <c r="A34" s="10"/>
      <c r="B34" s="153"/>
      <c r="C34" s="154"/>
      <c r="D34" s="154"/>
      <c r="E34" s="154"/>
      <c r="F34" s="153"/>
      <c r="G34" s="154"/>
      <c r="H34" s="154"/>
    </row>
    <row r="35" spans="1:8" ht="12.75">
      <c r="A35" s="10" t="s">
        <v>1</v>
      </c>
      <c r="B35" s="153">
        <f>F35+17</f>
        <v>-61</v>
      </c>
      <c r="C35" s="154"/>
      <c r="D35" s="154">
        <v>8</v>
      </c>
      <c r="E35" s="154"/>
      <c r="F35" s="153">
        <v>-78</v>
      </c>
      <c r="G35" s="154"/>
      <c r="H35" s="154">
        <v>15</v>
      </c>
    </row>
    <row r="36" spans="1:8" ht="12.75">
      <c r="A36" s="10"/>
      <c r="B36" s="155"/>
      <c r="C36" s="154"/>
      <c r="D36" s="156"/>
      <c r="E36" s="154"/>
      <c r="F36" s="155"/>
      <c r="G36" s="154"/>
      <c r="H36" s="156"/>
    </row>
    <row r="37" spans="1:8" ht="12.75">
      <c r="A37" s="10"/>
      <c r="B37" s="153"/>
      <c r="C37" s="154"/>
      <c r="D37" s="154"/>
      <c r="E37" s="154"/>
      <c r="F37" s="153"/>
      <c r="G37" s="154"/>
      <c r="H37" s="154"/>
    </row>
    <row r="38" spans="1:8" ht="13.5" thickBot="1">
      <c r="A38" s="4" t="s">
        <v>233</v>
      </c>
      <c r="B38" s="159">
        <f>SUM(B33:B37)</f>
        <v>2891</v>
      </c>
      <c r="C38" s="154"/>
      <c r="D38" s="160">
        <f>SUM(D33:D37)</f>
        <v>-8528</v>
      </c>
      <c r="E38" s="154"/>
      <c r="F38" s="159">
        <f>SUM(F33:F37)</f>
        <v>4546</v>
      </c>
      <c r="G38" s="154"/>
      <c r="H38" s="160">
        <f>SUM(H33:H37)</f>
        <v>-9124</v>
      </c>
    </row>
    <row r="39" spans="1:8" ht="13.5" thickTop="1">
      <c r="A39" s="10"/>
      <c r="B39" s="81"/>
      <c r="C39" s="78"/>
      <c r="D39" s="78"/>
      <c r="E39" s="78"/>
      <c r="F39" s="78"/>
      <c r="G39" s="78"/>
      <c r="H39" s="78"/>
    </row>
    <row r="40" spans="1:8" ht="12.75">
      <c r="A40" s="10" t="s">
        <v>267</v>
      </c>
      <c r="B40" s="81"/>
      <c r="C40" s="78"/>
      <c r="D40" s="78"/>
      <c r="E40" s="78"/>
      <c r="F40" s="78"/>
      <c r="G40" s="78"/>
      <c r="H40" s="78"/>
    </row>
    <row r="41" spans="1:8" ht="12.75">
      <c r="A41" s="10" t="s">
        <v>56</v>
      </c>
      <c r="B41" s="135">
        <v>3</v>
      </c>
      <c r="C41" s="105"/>
      <c r="D41" s="186">
        <v>-11.18</v>
      </c>
      <c r="E41" s="105"/>
      <c r="F41" s="135">
        <v>4.45</v>
      </c>
      <c r="G41" s="104"/>
      <c r="H41" s="187">
        <v>-12.54</v>
      </c>
    </row>
    <row r="42" spans="1:8" ht="12.75">
      <c r="A42" s="10"/>
      <c r="B42" s="81"/>
      <c r="C42" s="81"/>
      <c r="D42" s="81"/>
      <c r="E42" s="81"/>
      <c r="F42" s="81"/>
      <c r="G42" s="78"/>
      <c r="H42" s="78"/>
    </row>
    <row r="43" spans="1:8" ht="12.75">
      <c r="A43" s="10" t="s">
        <v>301</v>
      </c>
      <c r="B43" s="81">
        <v>2.78</v>
      </c>
      <c r="C43" s="81"/>
      <c r="D43" s="105" t="s">
        <v>302</v>
      </c>
      <c r="E43" s="81"/>
      <c r="F43" s="81">
        <v>4.37</v>
      </c>
      <c r="G43" s="78"/>
      <c r="H43" s="105" t="s">
        <v>303</v>
      </c>
    </row>
    <row r="44" spans="1:8" ht="12.75">
      <c r="A44" s="10"/>
      <c r="B44" s="81"/>
      <c r="C44" s="81"/>
      <c r="D44" s="81"/>
      <c r="E44" s="81"/>
      <c r="F44" s="81"/>
      <c r="G44" s="78"/>
      <c r="H44" s="78"/>
    </row>
    <row r="45" spans="1:8" ht="12.75">
      <c r="A45" s="6" t="s">
        <v>291</v>
      </c>
      <c r="B45" s="9"/>
      <c r="C45" s="18"/>
      <c r="D45" s="9"/>
      <c r="E45" s="18"/>
      <c r="F45" s="9"/>
      <c r="G45" s="18"/>
      <c r="H45" s="9"/>
    </row>
    <row r="46" spans="1:8" ht="12.75">
      <c r="A46" s="6" t="s">
        <v>290</v>
      </c>
      <c r="B46" s="9"/>
      <c r="C46" s="18"/>
      <c r="D46" s="9"/>
      <c r="E46" s="18"/>
      <c r="F46" s="9"/>
      <c r="G46" s="18"/>
      <c r="H46" s="9"/>
    </row>
    <row r="47" spans="1:8" ht="12.75">
      <c r="A47" s="6" t="s">
        <v>274</v>
      </c>
      <c r="B47" s="9"/>
      <c r="C47" s="18"/>
      <c r="D47" s="9"/>
      <c r="E47" s="18"/>
      <c r="F47" s="9"/>
      <c r="G47" s="18"/>
      <c r="H47" s="9"/>
    </row>
    <row r="48" spans="2:8" ht="12.75">
      <c r="B48" s="9"/>
      <c r="C48" s="18"/>
      <c r="D48" s="9"/>
      <c r="E48" s="18"/>
      <c r="F48" s="9"/>
      <c r="G48" s="18"/>
      <c r="H48" s="9"/>
    </row>
    <row r="49" spans="1:8" ht="12.75">
      <c r="A49" s="188" t="s">
        <v>103</v>
      </c>
      <c r="B49" s="188"/>
      <c r="C49" s="188"/>
      <c r="D49" s="188"/>
      <c r="E49" s="188"/>
      <c r="F49" s="188"/>
      <c r="G49" s="188"/>
      <c r="H49" s="188"/>
    </row>
    <row r="50" spans="1:8" ht="12.75">
      <c r="A50" s="188" t="s">
        <v>238</v>
      </c>
      <c r="B50" s="188"/>
      <c r="C50" s="188"/>
      <c r="D50" s="188"/>
      <c r="E50" s="188"/>
      <c r="F50" s="188"/>
      <c r="G50" s="188"/>
      <c r="H50" s="188"/>
    </row>
    <row r="51" spans="1:8" ht="12.75">
      <c r="A51" s="6" t="s">
        <v>94</v>
      </c>
      <c r="B51" s="9"/>
      <c r="C51" s="18"/>
      <c r="D51" s="9"/>
      <c r="E51" s="18"/>
      <c r="F51" s="9"/>
      <c r="G51" s="18"/>
      <c r="H51" s="9"/>
    </row>
    <row r="52" spans="2:8" ht="12.75">
      <c r="B52" s="9"/>
      <c r="C52" s="18"/>
      <c r="D52" s="9"/>
      <c r="E52" s="18"/>
      <c r="F52" s="9"/>
      <c r="G52" s="18"/>
      <c r="H52" s="9"/>
    </row>
    <row r="53" spans="2:8" ht="12.75">
      <c r="B53" s="9"/>
      <c r="C53" s="18"/>
      <c r="D53" s="9"/>
      <c r="E53" s="18"/>
      <c r="F53" s="9"/>
      <c r="G53" s="18"/>
      <c r="H53" s="9"/>
    </row>
    <row r="54" spans="2:8" ht="12.75">
      <c r="B54" s="9"/>
      <c r="C54" s="18"/>
      <c r="D54" s="9"/>
      <c r="E54" s="18"/>
      <c r="F54" s="9"/>
      <c r="G54" s="18"/>
      <c r="H54" s="9"/>
    </row>
    <row r="55" spans="2:8" ht="12.75">
      <c r="B55" s="9"/>
      <c r="C55" s="18"/>
      <c r="D55" s="9"/>
      <c r="E55" s="18"/>
      <c r="F55" s="9"/>
      <c r="G55" s="18"/>
      <c r="H55" s="9"/>
    </row>
    <row r="56" spans="2:8" ht="12.75">
      <c r="B56" s="9"/>
      <c r="C56" s="18"/>
      <c r="D56" s="9"/>
      <c r="E56" s="18"/>
      <c r="F56" s="9" t="s">
        <v>25</v>
      </c>
      <c r="G56" s="18"/>
      <c r="H56" s="9"/>
    </row>
    <row r="57" spans="2:8" ht="12.75">
      <c r="B57" s="9"/>
      <c r="C57" s="18"/>
      <c r="D57" s="9"/>
      <c r="E57" s="18"/>
      <c r="F57" s="9"/>
      <c r="G57" s="18"/>
      <c r="H57" s="9"/>
    </row>
    <row r="58" spans="2:8" ht="12.75">
      <c r="B58" s="9"/>
      <c r="C58" s="18"/>
      <c r="D58" s="9"/>
      <c r="E58" s="18"/>
      <c r="F58" s="9"/>
      <c r="G58" s="18"/>
      <c r="H58" s="9"/>
    </row>
    <row r="59" spans="2:8" ht="12.75">
      <c r="B59" s="9"/>
      <c r="C59" s="18"/>
      <c r="D59" s="9"/>
      <c r="E59" s="18"/>
      <c r="F59" s="9"/>
      <c r="G59" s="18"/>
      <c r="H59" s="9"/>
    </row>
    <row r="60" spans="2:8" ht="12.75">
      <c r="B60" s="9"/>
      <c r="C60" s="18"/>
      <c r="D60" s="9"/>
      <c r="E60" s="18"/>
      <c r="F60" s="9"/>
      <c r="G60" s="18"/>
      <c r="H60" s="9"/>
    </row>
    <row r="61" spans="2:8" ht="12.75">
      <c r="B61" s="9"/>
      <c r="C61" s="18"/>
      <c r="D61" s="9"/>
      <c r="E61" s="18"/>
      <c r="F61" s="9"/>
      <c r="G61" s="18"/>
      <c r="H61" s="9"/>
    </row>
    <row r="116" ht="12.75">
      <c r="B116" s="6" t="s">
        <v>25</v>
      </c>
    </row>
  </sheetData>
  <mergeCells count="6">
    <mergeCell ref="A50:H50"/>
    <mergeCell ref="A1:H1"/>
    <mergeCell ref="A2:H2"/>
    <mergeCell ref="A3:H3"/>
    <mergeCell ref="A49:H49"/>
    <mergeCell ref="A4:H4"/>
  </mergeCells>
  <printOptions horizontalCentered="1"/>
  <pageMargins left="0.7" right="0.55" top="1.24" bottom="0.393700787401575" header="0.393700787401575" footer="0.39370078740157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workbookViewId="0" topLeftCell="A24">
      <selection activeCell="B31" sqref="B31"/>
    </sheetView>
  </sheetViews>
  <sheetFormatPr defaultColWidth="9.140625" defaultRowHeight="12.75"/>
  <cols>
    <col min="1" max="1" width="2.8515625" style="6" customWidth="1"/>
    <col min="2" max="2" width="41.28125" style="6" customWidth="1"/>
    <col min="3" max="3" width="15.7109375" style="6" customWidth="1"/>
    <col min="4" max="4" width="0.85546875" style="6" customWidth="1"/>
    <col min="5" max="5" width="15.7109375" style="6" customWidth="1"/>
    <col min="6" max="6" width="4.140625" style="6" customWidth="1"/>
    <col min="7" max="8" width="9.140625" style="6" customWidth="1"/>
    <col min="9" max="9" width="9.00390625" style="6" customWidth="1"/>
    <col min="10" max="16384" width="9.140625" style="6" customWidth="1"/>
  </cols>
  <sheetData>
    <row r="1" spans="1:6" ht="18">
      <c r="A1" s="189" t="s">
        <v>131</v>
      </c>
      <c r="B1" s="189"/>
      <c r="C1" s="189"/>
      <c r="D1" s="189"/>
      <c r="E1" s="189"/>
      <c r="F1" s="11"/>
    </row>
    <row r="2" spans="1:6" ht="12.75">
      <c r="A2" s="190" t="s">
        <v>97</v>
      </c>
      <c r="B2" s="190"/>
      <c r="C2" s="190"/>
      <c r="D2" s="190"/>
      <c r="E2" s="190"/>
      <c r="F2" s="9"/>
    </row>
    <row r="3" spans="1:6" ht="12.75">
      <c r="A3" s="190" t="str">
        <f>'IS'!A3</f>
        <v>FOR THE SECOND QUARTER ENDED 30 JUNE 2005</v>
      </c>
      <c r="B3" s="190"/>
      <c r="C3" s="190"/>
      <c r="D3" s="190"/>
      <c r="E3" s="190"/>
      <c r="F3" s="9"/>
    </row>
    <row r="4" spans="1:6" ht="12.75">
      <c r="A4" s="190" t="s">
        <v>130</v>
      </c>
      <c r="B4" s="190"/>
      <c r="C4" s="190"/>
      <c r="D4" s="190"/>
      <c r="E4" s="190"/>
      <c r="F4" s="9"/>
    </row>
    <row r="5" spans="1:6" ht="12.75">
      <c r="A5" s="9"/>
      <c r="B5" s="9"/>
      <c r="C5" s="9"/>
      <c r="D5" s="9"/>
      <c r="E5" s="9"/>
      <c r="F5" s="9"/>
    </row>
    <row r="7" ht="12.75">
      <c r="A7" s="3" t="s">
        <v>100</v>
      </c>
    </row>
    <row r="9" spans="1:5" ht="12.75">
      <c r="A9" s="10"/>
      <c r="B9" s="10"/>
      <c r="C9" s="7">
        <v>38533</v>
      </c>
      <c r="D9" s="7"/>
      <c r="E9" s="7">
        <v>38352</v>
      </c>
    </row>
    <row r="10" spans="1:5" ht="12.75">
      <c r="A10" s="10"/>
      <c r="B10" s="10"/>
      <c r="C10" s="5" t="s">
        <v>11</v>
      </c>
      <c r="D10" s="5"/>
      <c r="E10" s="5" t="s">
        <v>11</v>
      </c>
    </row>
    <row r="11" spans="1:5" ht="12.75">
      <c r="A11" s="10"/>
      <c r="B11" s="10"/>
      <c r="C11" s="21"/>
      <c r="D11" s="21"/>
      <c r="E11" s="89"/>
    </row>
    <row r="12" spans="1:5" ht="12.75">
      <c r="A12" s="4" t="s">
        <v>57</v>
      </c>
      <c r="B12" s="10"/>
      <c r="C12" s="17">
        <v>13939</v>
      </c>
      <c r="D12" s="17"/>
      <c r="E12" s="17">
        <v>14532</v>
      </c>
    </row>
    <row r="13" spans="1:5" ht="12.75">
      <c r="A13" s="10"/>
      <c r="B13" s="10"/>
      <c r="C13" s="17"/>
      <c r="D13" s="17"/>
      <c r="E13" s="17"/>
    </row>
    <row r="14" spans="1:6" ht="12.75">
      <c r="A14" s="4" t="s">
        <v>12</v>
      </c>
      <c r="B14" s="10"/>
      <c r="F14" s="12"/>
    </row>
    <row r="15" spans="1:5" ht="12.75">
      <c r="A15" s="4"/>
      <c r="B15" s="10" t="s">
        <v>7</v>
      </c>
      <c r="C15" s="25">
        <v>6524</v>
      </c>
      <c r="D15" s="23"/>
      <c r="E15" s="25">
        <v>9223</v>
      </c>
    </row>
    <row r="16" spans="1:5" ht="12.75">
      <c r="A16" s="4"/>
      <c r="B16" s="10" t="s">
        <v>199</v>
      </c>
      <c r="C16" s="13">
        <v>496</v>
      </c>
      <c r="D16" s="23"/>
      <c r="E16" s="13">
        <v>496</v>
      </c>
    </row>
    <row r="17" spans="1:5" ht="12.75">
      <c r="A17" s="4"/>
      <c r="B17" s="10" t="s">
        <v>58</v>
      </c>
      <c r="C17" s="13">
        <v>9214</v>
      </c>
      <c r="D17" s="23"/>
      <c r="E17" s="13">
        <v>10671</v>
      </c>
    </row>
    <row r="18" spans="1:5" ht="12.75">
      <c r="A18" s="4"/>
      <c r="B18" s="10" t="s">
        <v>59</v>
      </c>
      <c r="C18" s="13">
        <v>117249</v>
      </c>
      <c r="D18" s="23"/>
      <c r="E18" s="13">
        <v>112936</v>
      </c>
    </row>
    <row r="19" spans="1:5" ht="12.75">
      <c r="A19" s="4"/>
      <c r="B19" s="10"/>
      <c r="C19" s="14">
        <f>SUM(C15:C18)</f>
        <v>133483</v>
      </c>
      <c r="D19" s="17"/>
      <c r="E19" s="14">
        <f>SUM(E15:E18)</f>
        <v>133326</v>
      </c>
    </row>
    <row r="20" spans="1:5" ht="12.75">
      <c r="A20" s="4"/>
      <c r="B20" s="10"/>
      <c r="C20" s="17"/>
      <c r="D20" s="17"/>
      <c r="E20" s="17"/>
    </row>
    <row r="21" spans="1:2" ht="12.75">
      <c r="A21" s="4" t="s">
        <v>2</v>
      </c>
      <c r="B21" s="10"/>
    </row>
    <row r="22" spans="1:5" ht="12.75">
      <c r="A22" s="4"/>
      <c r="B22" s="10" t="s">
        <v>60</v>
      </c>
      <c r="C22" s="25">
        <v>4314</v>
      </c>
      <c r="D22" s="23"/>
      <c r="E22" s="25">
        <v>6384</v>
      </c>
    </row>
    <row r="23" spans="1:5" ht="12.75">
      <c r="A23" s="4"/>
      <c r="B23" s="10" t="s">
        <v>1</v>
      </c>
      <c r="C23" s="13">
        <v>178</v>
      </c>
      <c r="D23" s="23"/>
      <c r="E23" s="13">
        <v>209</v>
      </c>
    </row>
    <row r="24" spans="1:5" ht="12.75">
      <c r="A24" s="4"/>
      <c r="B24" s="10"/>
      <c r="C24" s="14">
        <f>SUM(C22:C23)</f>
        <v>4492</v>
      </c>
      <c r="D24" s="17"/>
      <c r="E24" s="14">
        <f>SUM(E22:E23)</f>
        <v>6593</v>
      </c>
    </row>
    <row r="25" spans="1:5" ht="12.75">
      <c r="A25" s="4"/>
      <c r="B25" s="10"/>
      <c r="C25" s="17"/>
      <c r="D25" s="17"/>
      <c r="E25" s="17"/>
    </row>
    <row r="26" spans="1:5" ht="12.75">
      <c r="A26" s="4" t="s">
        <v>101</v>
      </c>
      <c r="B26" s="10"/>
      <c r="C26" s="17">
        <f>C19-C24</f>
        <v>128991</v>
      </c>
      <c r="D26" s="17"/>
      <c r="E26" s="17">
        <f>E19-E24</f>
        <v>126733</v>
      </c>
    </row>
    <row r="27" spans="1:5" ht="12.75">
      <c r="A27" s="10"/>
      <c r="B27" s="10"/>
      <c r="C27" s="17"/>
      <c r="D27" s="17"/>
      <c r="E27" s="17"/>
    </row>
    <row r="28" spans="1:5" ht="13.5" thickBot="1">
      <c r="A28" s="10"/>
      <c r="B28" s="10"/>
      <c r="C28" s="24">
        <f>SUM(C12:C12)+C26</f>
        <v>142930</v>
      </c>
      <c r="D28" s="17"/>
      <c r="E28" s="24">
        <f>SUM(E12:E12)+E26</f>
        <v>141265</v>
      </c>
    </row>
    <row r="29" spans="1:5" ht="13.5" thickTop="1">
      <c r="A29" s="10"/>
      <c r="B29" s="10"/>
      <c r="C29" s="17"/>
      <c r="D29" s="17"/>
      <c r="E29" s="17"/>
    </row>
    <row r="30" spans="1:5" ht="12.75">
      <c r="A30" s="10" t="s">
        <v>14</v>
      </c>
      <c r="B30" s="10"/>
      <c r="C30" s="17">
        <v>80784</v>
      </c>
      <c r="D30" s="17"/>
      <c r="E30" s="17">
        <v>80784</v>
      </c>
    </row>
    <row r="31" spans="1:5" ht="12.75">
      <c r="A31" s="10" t="s">
        <v>177</v>
      </c>
      <c r="B31" s="10"/>
      <c r="C31" s="17">
        <v>23365</v>
      </c>
      <c r="D31" s="17"/>
      <c r="E31" s="17">
        <v>19829</v>
      </c>
    </row>
    <row r="32" spans="1:5" ht="12.75">
      <c r="A32" s="10" t="s">
        <v>234</v>
      </c>
      <c r="B32" s="10"/>
      <c r="C32" s="161">
        <v>-2349</v>
      </c>
      <c r="D32" s="161"/>
      <c r="E32" s="161">
        <v>-493</v>
      </c>
    </row>
    <row r="33" spans="1:5" ht="12.75">
      <c r="A33" s="10" t="s">
        <v>160</v>
      </c>
      <c r="B33" s="10"/>
      <c r="C33" s="19">
        <v>40392</v>
      </c>
      <c r="D33" s="17"/>
      <c r="E33" s="19">
        <v>40392</v>
      </c>
    </row>
    <row r="34" spans="1:5" ht="12.75">
      <c r="A34" s="4" t="s">
        <v>13</v>
      </c>
      <c r="B34" s="10"/>
      <c r="C34" s="17">
        <f>SUM(C30:C33)</f>
        <v>142192</v>
      </c>
      <c r="D34" s="17"/>
      <c r="E34" s="17">
        <f>SUM(E30:E33)</f>
        <v>140512</v>
      </c>
    </row>
    <row r="35" spans="1:5" ht="12.75">
      <c r="A35" s="4"/>
      <c r="B35" s="10"/>
      <c r="C35" s="17"/>
      <c r="D35" s="17"/>
      <c r="E35" s="17"/>
    </row>
    <row r="36" spans="1:2" ht="12.75">
      <c r="A36" s="4" t="s">
        <v>61</v>
      </c>
      <c r="B36" s="10"/>
    </row>
    <row r="37" spans="1:5" ht="12.75">
      <c r="A37" s="10"/>
      <c r="B37" s="10" t="s">
        <v>62</v>
      </c>
      <c r="C37" s="14">
        <v>738</v>
      </c>
      <c r="D37" s="17"/>
      <c r="E37" s="14">
        <v>753</v>
      </c>
    </row>
    <row r="38" spans="1:5" ht="12.75">
      <c r="A38" s="10"/>
      <c r="B38" s="10"/>
      <c r="C38" s="14">
        <f>SUM(C37:C37)</f>
        <v>738</v>
      </c>
      <c r="D38" s="17"/>
      <c r="E38" s="14">
        <f>SUM(E37:E37)</f>
        <v>753</v>
      </c>
    </row>
    <row r="39" spans="1:5" ht="12.75">
      <c r="A39" s="10"/>
      <c r="B39" s="10"/>
      <c r="C39" s="17"/>
      <c r="D39" s="17"/>
      <c r="E39" s="17"/>
    </row>
    <row r="40" spans="1:7" ht="13.5" thickBot="1">
      <c r="A40" s="10"/>
      <c r="B40" s="10"/>
      <c r="C40" s="24">
        <f>C34+C38</f>
        <v>142930</v>
      </c>
      <c r="D40" s="17"/>
      <c r="E40" s="24">
        <f>E34+E38</f>
        <v>141265</v>
      </c>
      <c r="G40" s="15"/>
    </row>
    <row r="41" spans="1:7" ht="13.5" thickTop="1">
      <c r="A41" s="10"/>
      <c r="B41" s="10"/>
      <c r="C41" s="18"/>
      <c r="D41" s="18"/>
      <c r="E41" s="18"/>
      <c r="G41" s="15"/>
    </row>
    <row r="42" spans="1:7" ht="13.5" thickBot="1">
      <c r="A42" s="10" t="s">
        <v>170</v>
      </c>
      <c r="B42" s="10"/>
      <c r="C42" s="136">
        <f>C34/79466</f>
        <v>1.7893438703344826</v>
      </c>
      <c r="D42" s="18"/>
      <c r="E42" s="68">
        <f>E34/80719</f>
        <v>1.740754964754271</v>
      </c>
      <c r="G42" s="15"/>
    </row>
    <row r="43" spans="1:7" ht="13.5" thickTop="1">
      <c r="A43" s="10"/>
      <c r="B43" s="10"/>
      <c r="C43" s="10"/>
      <c r="D43" s="10"/>
      <c r="E43" s="10"/>
      <c r="G43" s="15"/>
    </row>
    <row r="44" ht="12.75">
      <c r="A44" s="6" t="s">
        <v>94</v>
      </c>
    </row>
    <row r="45" ht="12.75">
      <c r="A45" s="6" t="s">
        <v>176</v>
      </c>
    </row>
    <row r="46" ht="12.75">
      <c r="A46" s="6" t="s">
        <v>249</v>
      </c>
    </row>
    <row r="47" ht="12.75">
      <c r="A47" s="6" t="s">
        <v>292</v>
      </c>
    </row>
    <row r="48" spans="1:2" ht="12.75">
      <c r="A48" s="115" t="s">
        <v>229</v>
      </c>
      <c r="B48" s="115"/>
    </row>
    <row r="49" spans="1:2" ht="12.75">
      <c r="A49" s="115" t="s">
        <v>273</v>
      </c>
      <c r="B49" s="115"/>
    </row>
    <row r="50" ht="12.75">
      <c r="A50" s="74"/>
    </row>
    <row r="51" spans="1:6" ht="12.75">
      <c r="A51" s="188" t="s">
        <v>102</v>
      </c>
      <c r="B51" s="188"/>
      <c r="C51" s="188"/>
      <c r="D51" s="188"/>
      <c r="E51" s="188"/>
      <c r="F51" s="9"/>
    </row>
    <row r="52" spans="1:6" ht="12.75">
      <c r="A52" s="188" t="s">
        <v>239</v>
      </c>
      <c r="B52" s="188"/>
      <c r="C52" s="188"/>
      <c r="D52" s="188"/>
      <c r="E52" s="188"/>
      <c r="F52" s="9"/>
    </row>
    <row r="53" spans="2:6" ht="12.75">
      <c r="B53" s="9"/>
      <c r="C53" s="9"/>
      <c r="D53" s="9"/>
      <c r="E53" s="9"/>
      <c r="F53" s="9"/>
    </row>
    <row r="54" spans="3:5" ht="12.75">
      <c r="C54" s="12"/>
      <c r="D54" s="12"/>
      <c r="E54" s="12"/>
    </row>
    <row r="56" ht="12.75">
      <c r="A56" s="6" t="s">
        <v>94</v>
      </c>
    </row>
    <row r="119" ht="12.75">
      <c r="E119" s="6" t="s">
        <v>25</v>
      </c>
    </row>
  </sheetData>
  <mergeCells count="6">
    <mergeCell ref="A52:E52"/>
    <mergeCell ref="A1:E1"/>
    <mergeCell ref="A2:E2"/>
    <mergeCell ref="A3:E3"/>
    <mergeCell ref="A51:E51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D20">
      <selection activeCell="I42" sqref="I42"/>
    </sheetView>
  </sheetViews>
  <sheetFormatPr defaultColWidth="9.140625" defaultRowHeight="12.75"/>
  <cols>
    <col min="1" max="1" width="4.57421875" style="3" customWidth="1"/>
    <col min="2" max="2" width="46.8515625" style="3" customWidth="1"/>
    <col min="3" max="3" width="10.7109375" style="3" customWidth="1"/>
    <col min="4" max="4" width="0.85546875" style="3" customWidth="1"/>
    <col min="5" max="5" width="12.7109375" style="3" customWidth="1"/>
    <col min="6" max="6" width="0.85546875" style="3" customWidth="1"/>
    <col min="7" max="7" width="12.7109375" style="3" customWidth="1"/>
    <col min="8" max="8" width="0.85546875" style="3" customWidth="1"/>
    <col min="9" max="9" width="10.7109375" style="75" customWidth="1"/>
    <col min="10" max="10" width="0.85546875" style="75" customWidth="1"/>
    <col min="11" max="11" width="10.7109375" style="75" customWidth="1"/>
    <col min="12" max="12" width="0.85546875" style="75" customWidth="1"/>
    <col min="13" max="13" width="14.8515625" style="75" customWidth="1"/>
    <col min="14" max="14" width="5.140625" style="3" customWidth="1"/>
    <col min="15" max="16384" width="9.140625" style="3" customWidth="1"/>
  </cols>
  <sheetData>
    <row r="1" spans="1:13" s="6" customFormat="1" ht="18">
      <c r="A1" s="189" t="s">
        <v>131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s="6" customFormat="1" ht="12.75">
      <c r="A2" s="190" t="s">
        <v>97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6" customFormat="1" ht="12.75">
      <c r="A3" s="190" t="str">
        <f>'IS'!A3</f>
        <v>FOR THE SECOND QUARTER ENDED 30 JUNE 2005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.75">
      <c r="A4" s="190" t="s">
        <v>130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6" ht="12.75">
      <c r="A6" s="3" t="s">
        <v>108</v>
      </c>
    </row>
    <row r="7" spans="1:13" ht="12.75">
      <c r="A7" s="4"/>
      <c r="B7" s="4"/>
      <c r="C7" s="5"/>
      <c r="D7" s="5"/>
      <c r="E7" s="5"/>
      <c r="F7" s="5"/>
      <c r="G7" s="5" t="s">
        <v>72</v>
      </c>
      <c r="H7" s="5"/>
      <c r="I7" s="76"/>
      <c r="J7" s="76"/>
      <c r="K7" s="76"/>
      <c r="L7" s="76"/>
      <c r="M7" s="76"/>
    </row>
    <row r="8" spans="1:13" ht="12.75">
      <c r="A8" s="4"/>
      <c r="B8" s="4"/>
      <c r="C8" s="5" t="s">
        <v>70</v>
      </c>
      <c r="D8" s="5"/>
      <c r="E8" s="5"/>
      <c r="F8" s="5"/>
      <c r="G8" s="5" t="s">
        <v>95</v>
      </c>
      <c r="H8" s="5"/>
      <c r="I8" s="76" t="s">
        <v>161</v>
      </c>
      <c r="J8" s="76"/>
      <c r="K8" s="76" t="s">
        <v>200</v>
      </c>
      <c r="L8" s="76"/>
      <c r="M8" s="76"/>
    </row>
    <row r="9" spans="1:13" ht="12.75">
      <c r="A9" s="4"/>
      <c r="B9" s="4"/>
      <c r="C9" s="5" t="s">
        <v>71</v>
      </c>
      <c r="D9" s="5"/>
      <c r="E9" s="5" t="s">
        <v>160</v>
      </c>
      <c r="F9" s="5"/>
      <c r="G9" s="5" t="s">
        <v>96</v>
      </c>
      <c r="H9" s="5"/>
      <c r="I9" s="76" t="s">
        <v>142</v>
      </c>
      <c r="J9" s="76"/>
      <c r="K9" s="76" t="s">
        <v>201</v>
      </c>
      <c r="L9" s="76"/>
      <c r="M9" s="76" t="s">
        <v>44</v>
      </c>
    </row>
    <row r="10" spans="1:13" ht="12.75">
      <c r="A10" s="4"/>
      <c r="B10" s="4"/>
      <c r="C10" s="5" t="s">
        <v>11</v>
      </c>
      <c r="D10" s="5"/>
      <c r="E10" s="5" t="s">
        <v>11</v>
      </c>
      <c r="F10" s="5"/>
      <c r="G10" s="5" t="s">
        <v>11</v>
      </c>
      <c r="H10" s="5"/>
      <c r="I10" s="76" t="s">
        <v>11</v>
      </c>
      <c r="J10" s="76"/>
      <c r="K10" s="76" t="s">
        <v>11</v>
      </c>
      <c r="L10" s="76"/>
      <c r="M10" s="76" t="s">
        <v>11</v>
      </c>
    </row>
    <row r="11" spans="1:13" ht="12.75">
      <c r="A11" s="4"/>
      <c r="B11" s="4"/>
      <c r="C11" s="5"/>
      <c r="D11" s="5"/>
      <c r="E11" s="5"/>
      <c r="F11" s="5"/>
      <c r="G11" s="5"/>
      <c r="H11" s="5"/>
      <c r="I11" s="76"/>
      <c r="J11" s="76"/>
      <c r="K11" s="76"/>
      <c r="L11" s="76"/>
      <c r="M11" s="76"/>
    </row>
    <row r="12" spans="1:13" ht="12.75">
      <c r="A12" s="4" t="s">
        <v>279</v>
      </c>
      <c r="B12" s="4"/>
      <c r="C12" s="5"/>
      <c r="D12" s="5"/>
      <c r="E12" s="5"/>
      <c r="F12" s="5"/>
      <c r="G12" s="5"/>
      <c r="H12" s="5"/>
      <c r="I12" s="76"/>
      <c r="J12" s="76"/>
      <c r="K12" s="76"/>
      <c r="L12" s="76"/>
      <c r="M12" s="76"/>
    </row>
    <row r="13" spans="1:13" ht="12.75">
      <c r="A13" s="4"/>
      <c r="B13" s="4"/>
      <c r="C13" s="22"/>
      <c r="D13" s="22"/>
      <c r="E13" s="22"/>
      <c r="F13" s="22"/>
      <c r="G13" s="22"/>
      <c r="H13" s="22"/>
      <c r="I13" s="76"/>
      <c r="J13" s="76"/>
      <c r="K13" s="76"/>
      <c r="L13" s="76"/>
      <c r="M13" s="76"/>
    </row>
    <row r="14" spans="1:13" s="6" customFormat="1" ht="12.75">
      <c r="A14" s="26" t="s">
        <v>240</v>
      </c>
      <c r="B14" s="26"/>
      <c r="C14" s="161">
        <v>80784</v>
      </c>
      <c r="D14" s="161"/>
      <c r="E14" s="161">
        <v>40392</v>
      </c>
      <c r="F14" s="161"/>
      <c r="G14" s="161">
        <v>40558</v>
      </c>
      <c r="H14" s="161"/>
      <c r="I14" s="161">
        <v>-20729</v>
      </c>
      <c r="J14" s="161"/>
      <c r="K14" s="161">
        <v>-493</v>
      </c>
      <c r="L14" s="161"/>
      <c r="M14" s="161">
        <f>SUM(C14:K14)</f>
        <v>140512</v>
      </c>
    </row>
    <row r="15" spans="1:13" s="6" customFormat="1" ht="12.75">
      <c r="A15" s="10"/>
      <c r="B15" s="1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6" customFormat="1" ht="12.75">
      <c r="A16" s="10" t="s">
        <v>135</v>
      </c>
      <c r="B16" s="10"/>
      <c r="C16" s="162" t="s">
        <v>35</v>
      </c>
      <c r="D16" s="161"/>
      <c r="E16" s="162" t="s">
        <v>35</v>
      </c>
      <c r="F16" s="161"/>
      <c r="G16" s="162" t="s">
        <v>35</v>
      </c>
      <c r="H16" s="161"/>
      <c r="I16" s="161">
        <f>'IS'!F38</f>
        <v>4546</v>
      </c>
      <c r="J16" s="161"/>
      <c r="K16" s="161">
        <v>-1856</v>
      </c>
      <c r="L16" s="161"/>
      <c r="M16" s="161">
        <f>SUM(C16:K16)</f>
        <v>2690</v>
      </c>
    </row>
    <row r="17" spans="1:13" s="6" customFormat="1" ht="12.75">
      <c r="A17" s="10"/>
      <c r="B17" s="1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3" s="6" customFormat="1" ht="12.75">
      <c r="A18" s="10" t="s">
        <v>163</v>
      </c>
      <c r="B18" s="10"/>
      <c r="C18" s="162" t="s">
        <v>35</v>
      </c>
      <c r="D18" s="161"/>
      <c r="E18" s="162" t="s">
        <v>35</v>
      </c>
      <c r="F18" s="161"/>
      <c r="G18" s="162" t="s">
        <v>35</v>
      </c>
      <c r="H18" s="161"/>
      <c r="I18" s="161">
        <v>-1010</v>
      </c>
      <c r="J18" s="161"/>
      <c r="K18" s="161" t="s">
        <v>35</v>
      </c>
      <c r="L18" s="161"/>
      <c r="M18" s="161">
        <f>SUM(C18:K18)</f>
        <v>-1010</v>
      </c>
    </row>
    <row r="19" spans="1:13" s="6" customFormat="1" ht="12.75">
      <c r="A19" s="10"/>
      <c r="B19" s="1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s="6" customFormat="1" ht="12.75">
      <c r="A20" s="10" t="s">
        <v>182</v>
      </c>
      <c r="B20" s="10"/>
      <c r="C20" s="161" t="s">
        <v>35</v>
      </c>
      <c r="D20" s="161"/>
      <c r="E20" s="161" t="s">
        <v>35</v>
      </c>
      <c r="F20" s="161"/>
      <c r="G20" s="161">
        <v>-38</v>
      </c>
      <c r="H20" s="161"/>
      <c r="I20" s="161">
        <v>38</v>
      </c>
      <c r="J20" s="161"/>
      <c r="K20" s="161" t="s">
        <v>35</v>
      </c>
      <c r="L20" s="161"/>
      <c r="M20" s="161">
        <f>SUM(C20:K20)</f>
        <v>0</v>
      </c>
    </row>
    <row r="21" spans="1:13" s="6" customFormat="1" ht="12.75">
      <c r="A21" s="10"/>
      <c r="B21" s="1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1:13" s="6" customFormat="1" ht="13.5" thickBot="1">
      <c r="A22" s="10" t="s">
        <v>280</v>
      </c>
      <c r="B22" s="10"/>
      <c r="C22" s="163">
        <f>SUM(C14:C21)</f>
        <v>80784</v>
      </c>
      <c r="D22" s="161"/>
      <c r="E22" s="163">
        <f>SUM(E14:E21)</f>
        <v>40392</v>
      </c>
      <c r="F22" s="161"/>
      <c r="G22" s="163">
        <f>SUM(G14:G21)</f>
        <v>40520</v>
      </c>
      <c r="H22" s="161"/>
      <c r="I22" s="163">
        <f>SUM(I14:I21)</f>
        <v>-17155</v>
      </c>
      <c r="J22" s="161"/>
      <c r="K22" s="163">
        <f>SUM(K14:K21)</f>
        <v>-2349</v>
      </c>
      <c r="L22" s="161"/>
      <c r="M22" s="164">
        <f>SUM(M14:M21)</f>
        <v>142192</v>
      </c>
    </row>
    <row r="23" spans="1:13" s="6" customFormat="1" ht="13.5" thickTop="1">
      <c r="A23" s="10"/>
      <c r="B23" s="10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3" ht="12.75">
      <c r="A24" s="4" t="s">
        <v>281</v>
      </c>
      <c r="B24" s="4"/>
      <c r="C24" s="165"/>
      <c r="D24" s="165"/>
      <c r="E24" s="165"/>
      <c r="F24" s="165"/>
      <c r="G24" s="166"/>
      <c r="H24" s="165"/>
      <c r="I24" s="165"/>
      <c r="J24" s="167"/>
      <c r="K24" s="165"/>
      <c r="L24" s="167"/>
      <c r="M24" s="167"/>
    </row>
    <row r="25" spans="1:13" ht="12.75">
      <c r="A25" s="4"/>
      <c r="B25" s="4"/>
      <c r="C25" s="165"/>
      <c r="D25" s="165"/>
      <c r="E25" s="165"/>
      <c r="F25" s="165"/>
      <c r="G25" s="165"/>
      <c r="H25" s="165"/>
      <c r="I25" s="165"/>
      <c r="J25" s="167"/>
      <c r="K25" s="165"/>
      <c r="L25" s="167"/>
      <c r="M25" s="167"/>
    </row>
    <row r="26" spans="1:13" ht="12.75">
      <c r="A26" s="4"/>
      <c r="B26" s="4"/>
      <c r="C26" s="165"/>
      <c r="D26" s="165"/>
      <c r="E26" s="165"/>
      <c r="F26" s="165"/>
      <c r="G26" s="165"/>
      <c r="H26" s="165"/>
      <c r="I26" s="165"/>
      <c r="J26" s="167"/>
      <c r="K26" s="165"/>
      <c r="L26" s="167"/>
      <c r="M26" s="167"/>
    </row>
    <row r="27" spans="1:13" ht="12.75">
      <c r="A27" s="10" t="s">
        <v>172</v>
      </c>
      <c r="B27" s="4"/>
      <c r="C27" s="161">
        <v>80784</v>
      </c>
      <c r="D27" s="161"/>
      <c r="E27" s="161">
        <v>40392</v>
      </c>
      <c r="F27" s="161"/>
      <c r="G27" s="161">
        <v>40635</v>
      </c>
      <c r="H27" s="161"/>
      <c r="I27" s="161">
        <v>-9987</v>
      </c>
      <c r="J27" s="161"/>
      <c r="K27" s="161" t="s">
        <v>35</v>
      </c>
      <c r="L27" s="161"/>
      <c r="M27" s="161">
        <f>SUM(C27:K27)</f>
        <v>151824</v>
      </c>
    </row>
    <row r="28" spans="1:13" s="6" customFormat="1" ht="12.75">
      <c r="A28" s="10"/>
      <c r="B28" s="10"/>
      <c r="C28" s="161"/>
      <c r="D28" s="161"/>
      <c r="E28" s="161"/>
      <c r="F28" s="168"/>
      <c r="G28" s="161"/>
      <c r="H28" s="161"/>
      <c r="I28" s="161"/>
      <c r="J28" s="161"/>
      <c r="K28" s="161"/>
      <c r="L28" s="161"/>
      <c r="M28" s="161"/>
    </row>
    <row r="29" spans="1:13" s="6" customFormat="1" ht="12.75">
      <c r="A29" s="10" t="s">
        <v>135</v>
      </c>
      <c r="B29" s="10"/>
      <c r="C29" s="162" t="s">
        <v>35</v>
      </c>
      <c r="D29" s="161"/>
      <c r="E29" s="162" t="s">
        <v>35</v>
      </c>
      <c r="F29" s="161"/>
      <c r="G29" s="162" t="s">
        <v>35</v>
      </c>
      <c r="H29" s="161"/>
      <c r="I29" s="161">
        <f>'IS'!H38</f>
        <v>-9124</v>
      </c>
      <c r="J29" s="161"/>
      <c r="K29" s="161" t="s">
        <v>35</v>
      </c>
      <c r="L29" s="161"/>
      <c r="M29" s="161">
        <f>SUM(C29:K29)</f>
        <v>-9124</v>
      </c>
    </row>
    <row r="30" spans="1:13" s="6" customFormat="1" ht="12.75">
      <c r="A30" s="10"/>
      <c r="B30" s="1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3" s="6" customFormat="1" ht="12.75">
      <c r="A31" s="10" t="s">
        <v>163</v>
      </c>
      <c r="B31" s="10"/>
      <c r="C31" s="162" t="s">
        <v>35</v>
      </c>
      <c r="D31" s="161"/>
      <c r="E31" s="162" t="s">
        <v>35</v>
      </c>
      <c r="F31" s="161"/>
      <c r="G31" s="162" t="s">
        <v>35</v>
      </c>
      <c r="H31" s="161"/>
      <c r="I31" s="161">
        <v>-1004</v>
      </c>
      <c r="J31" s="161"/>
      <c r="K31" s="161" t="s">
        <v>35</v>
      </c>
      <c r="L31" s="161"/>
      <c r="M31" s="161">
        <f>SUM(C31:K31)</f>
        <v>-1004</v>
      </c>
    </row>
    <row r="32" spans="1:13" s="6" customFormat="1" ht="12.75">
      <c r="A32" s="10"/>
      <c r="B32" s="10"/>
      <c r="C32" s="161"/>
      <c r="D32" s="161"/>
      <c r="E32" s="161"/>
      <c r="F32" s="168"/>
      <c r="G32" s="161"/>
      <c r="H32" s="161"/>
      <c r="I32" s="161"/>
      <c r="J32" s="161"/>
      <c r="K32" s="161"/>
      <c r="L32" s="161"/>
      <c r="M32" s="161"/>
    </row>
    <row r="33" spans="1:13" s="6" customFormat="1" ht="12.75">
      <c r="A33" s="10" t="s">
        <v>182</v>
      </c>
      <c r="B33" s="10"/>
      <c r="C33" s="161" t="s">
        <v>35</v>
      </c>
      <c r="D33" s="161"/>
      <c r="E33" s="161" t="s">
        <v>35</v>
      </c>
      <c r="F33" s="161"/>
      <c r="G33" s="161">
        <v>-38</v>
      </c>
      <c r="H33" s="161"/>
      <c r="I33" s="161">
        <v>38</v>
      </c>
      <c r="J33" s="161"/>
      <c r="K33" s="161" t="s">
        <v>35</v>
      </c>
      <c r="L33" s="161"/>
      <c r="M33" s="161">
        <f>SUM(C33:K33)</f>
        <v>0</v>
      </c>
    </row>
    <row r="34" spans="1:13" s="6" customFormat="1" ht="12.75">
      <c r="A34" s="10"/>
      <c r="B34" s="1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 s="6" customFormat="1" ht="13.5" thickBot="1">
      <c r="A35" s="10" t="s">
        <v>282</v>
      </c>
      <c r="B35" s="10"/>
      <c r="C35" s="163">
        <f>SUM(C27:C34)</f>
        <v>80784</v>
      </c>
      <c r="D35" s="161"/>
      <c r="E35" s="163">
        <f>SUM(E27:E34)</f>
        <v>40392</v>
      </c>
      <c r="F35" s="168"/>
      <c r="G35" s="163">
        <f>SUM(G27:G34)</f>
        <v>40597</v>
      </c>
      <c r="H35" s="161"/>
      <c r="I35" s="163">
        <f>SUM(I27:I34)</f>
        <v>-20077</v>
      </c>
      <c r="J35" s="161"/>
      <c r="K35" s="163">
        <f>SUM(K27:K34)</f>
        <v>0</v>
      </c>
      <c r="L35" s="161"/>
      <c r="M35" s="163">
        <f>SUM(M27:M34)</f>
        <v>141696</v>
      </c>
    </row>
    <row r="36" spans="1:13" s="6" customFormat="1" ht="13.5" thickTop="1">
      <c r="A36" s="10"/>
      <c r="B36" s="1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3:13" ht="12.75"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ht="12.75">
      <c r="A38" s="188" t="s">
        <v>171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1:13" ht="12.75">
      <c r="A39" s="188" t="s">
        <v>241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</row>
    <row r="52" ht="12.75">
      <c r="A52" s="3" t="s">
        <v>94</v>
      </c>
    </row>
  </sheetData>
  <mergeCells count="6">
    <mergeCell ref="A38:M38"/>
    <mergeCell ref="A39:M39"/>
    <mergeCell ref="A1:M1"/>
    <mergeCell ref="A2:M2"/>
    <mergeCell ref="A3:M3"/>
    <mergeCell ref="A4:M4"/>
  </mergeCells>
  <printOptions/>
  <pageMargins left="1.13" right="0.54" top="0.49" bottom="0.52" header="0.5" footer="0.5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workbookViewId="0" topLeftCell="A43">
      <selection activeCell="C67" sqref="C67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10.7109375" style="117" customWidth="1"/>
    <col min="4" max="4" width="10.7109375" style="115" customWidth="1"/>
    <col min="5" max="5" width="2.28125" style="115" customWidth="1"/>
    <col min="6" max="6" width="10.7109375" style="117" customWidth="1"/>
    <col min="7" max="7" width="10.7109375" style="115" customWidth="1"/>
  </cols>
  <sheetData>
    <row r="1" spans="1:7" s="6" customFormat="1" ht="18">
      <c r="A1" s="189" t="s">
        <v>131</v>
      </c>
      <c r="B1" s="189"/>
      <c r="C1" s="189"/>
      <c r="D1" s="189"/>
      <c r="E1" s="189"/>
      <c r="F1" s="189"/>
      <c r="G1" s="189"/>
    </row>
    <row r="2" spans="1:7" s="6" customFormat="1" ht="12.75">
      <c r="A2" s="190" t="s">
        <v>97</v>
      </c>
      <c r="B2" s="190"/>
      <c r="C2" s="190"/>
      <c r="D2" s="190"/>
      <c r="E2" s="190"/>
      <c r="F2" s="190"/>
      <c r="G2" s="190"/>
    </row>
    <row r="3" spans="1:7" s="6" customFormat="1" ht="12.75">
      <c r="A3" s="190" t="str">
        <f>'IS'!A3</f>
        <v>FOR THE SECOND QUARTER ENDED 30 JUNE 2005</v>
      </c>
      <c r="B3" s="190"/>
      <c r="C3" s="190"/>
      <c r="D3" s="190"/>
      <c r="E3" s="190"/>
      <c r="F3" s="190"/>
      <c r="G3" s="190"/>
    </row>
    <row r="4" spans="1:7" s="6" customFormat="1" ht="12.75">
      <c r="A4" s="190" t="s">
        <v>130</v>
      </c>
      <c r="B4" s="190"/>
      <c r="C4" s="190"/>
      <c r="D4" s="190"/>
      <c r="E4" s="190"/>
      <c r="F4" s="190"/>
      <c r="G4" s="190"/>
    </row>
    <row r="5" spans="1:7" s="6" customFormat="1" ht="12.75">
      <c r="A5" s="9"/>
      <c r="B5" s="9"/>
      <c r="C5" s="117"/>
      <c r="D5" s="117"/>
      <c r="E5" s="117"/>
      <c r="F5" s="117"/>
      <c r="G5" s="117"/>
    </row>
    <row r="7" spans="1:7" ht="12.75">
      <c r="A7" s="3" t="s">
        <v>104</v>
      </c>
      <c r="D7" s="137"/>
      <c r="E7" s="137"/>
      <c r="F7" s="138"/>
      <c r="G7" s="137"/>
    </row>
    <row r="8" spans="1:7" ht="12.75">
      <c r="A8" s="3"/>
      <c r="D8" s="137"/>
      <c r="G8" s="137"/>
    </row>
    <row r="9" spans="1:7" ht="12.75">
      <c r="A9" s="4"/>
      <c r="B9" s="4"/>
      <c r="C9" s="193" t="s">
        <v>278</v>
      </c>
      <c r="D9" s="193"/>
      <c r="E9" s="138"/>
      <c r="F9" s="193" t="str">
        <f>C9</f>
        <v>6 Months</v>
      </c>
      <c r="G9" s="193"/>
    </row>
    <row r="10" spans="1:7" ht="12.75">
      <c r="A10" s="4"/>
      <c r="B10" s="4"/>
      <c r="C10" s="191" t="s">
        <v>38</v>
      </c>
      <c r="D10" s="191"/>
      <c r="E10" s="137"/>
      <c r="F10" s="191" t="s">
        <v>38</v>
      </c>
      <c r="G10" s="191"/>
    </row>
    <row r="11" spans="1:7" ht="12.75">
      <c r="A11" s="4"/>
      <c r="B11" s="4"/>
      <c r="C11" s="192">
        <v>38533</v>
      </c>
      <c r="D11" s="192"/>
      <c r="E11" s="137"/>
      <c r="F11" s="192">
        <v>38168</v>
      </c>
      <c r="G11" s="192"/>
    </row>
    <row r="12" spans="1:7" ht="12.75">
      <c r="A12" s="4"/>
      <c r="B12" s="4"/>
      <c r="C12" s="191" t="s">
        <v>11</v>
      </c>
      <c r="D12" s="191"/>
      <c r="E12" s="137"/>
      <c r="F12" s="191" t="s">
        <v>11</v>
      </c>
      <c r="G12" s="191"/>
    </row>
    <row r="13" spans="1:7" ht="12.75">
      <c r="A13" s="2"/>
      <c r="B13" s="2"/>
      <c r="C13" s="109"/>
      <c r="D13" s="139"/>
      <c r="G13" s="140"/>
    </row>
    <row r="14" spans="1:7" ht="12.75">
      <c r="A14" s="4" t="s">
        <v>105</v>
      </c>
      <c r="B14" s="2"/>
      <c r="C14" s="109"/>
      <c r="D14" s="139"/>
      <c r="G14" s="139"/>
    </row>
    <row r="15" spans="1:7" ht="12.75">
      <c r="A15" s="4" t="s">
        <v>191</v>
      </c>
      <c r="B15" s="2"/>
      <c r="C15" s="109"/>
      <c r="D15" s="139"/>
      <c r="G15" s="139"/>
    </row>
    <row r="16" spans="1:7" ht="12.75">
      <c r="A16" s="170" t="s">
        <v>193</v>
      </c>
      <c r="B16" s="171"/>
      <c r="C16" s="172">
        <v>4624</v>
      </c>
      <c r="D16" s="173"/>
      <c r="E16" s="174"/>
      <c r="F16" s="172">
        <v>604</v>
      </c>
      <c r="G16" s="173"/>
    </row>
    <row r="17" spans="1:7" ht="12.75">
      <c r="A17" s="170" t="s">
        <v>63</v>
      </c>
      <c r="B17" s="171"/>
      <c r="C17" s="172"/>
      <c r="D17" s="173"/>
      <c r="E17" s="173"/>
      <c r="F17" s="172"/>
      <c r="G17" s="173"/>
    </row>
    <row r="18" spans="1:7" ht="12.75">
      <c r="A18" s="170"/>
      <c r="B18" s="170" t="s">
        <v>124</v>
      </c>
      <c r="C18" s="172">
        <v>398</v>
      </c>
      <c r="D18" s="173"/>
      <c r="E18" s="173"/>
      <c r="F18" s="172">
        <v>198</v>
      </c>
      <c r="G18" s="173"/>
    </row>
    <row r="19" spans="1:7" ht="12.75">
      <c r="A19" s="170"/>
      <c r="B19" s="170" t="s">
        <v>299</v>
      </c>
      <c r="C19" s="172">
        <v>-1335</v>
      </c>
      <c r="D19" s="173"/>
      <c r="E19" s="173"/>
      <c r="F19" s="172" t="s">
        <v>35</v>
      </c>
      <c r="G19" s="173"/>
    </row>
    <row r="20" spans="1:7" ht="12" customHeight="1">
      <c r="A20" s="171"/>
      <c r="B20" s="170" t="s">
        <v>64</v>
      </c>
      <c r="C20" s="172">
        <v>145</v>
      </c>
      <c r="D20" s="173"/>
      <c r="E20" s="173"/>
      <c r="F20" s="172">
        <v>124</v>
      </c>
      <c r="G20" s="173"/>
    </row>
    <row r="21" spans="1:7" ht="12.75">
      <c r="A21" s="171"/>
      <c r="B21" s="170" t="s">
        <v>65</v>
      </c>
      <c r="C21" s="175">
        <v>-1942</v>
      </c>
      <c r="D21" s="173"/>
      <c r="E21" s="173"/>
      <c r="F21" s="175">
        <v>-1855</v>
      </c>
      <c r="G21" s="173"/>
    </row>
    <row r="22" spans="1:7" ht="12.75">
      <c r="A22" s="170" t="s">
        <v>251</v>
      </c>
      <c r="B22" s="171"/>
      <c r="C22" s="166"/>
      <c r="D22" s="172">
        <f>SUM(C15:C22)</f>
        <v>1890</v>
      </c>
      <c r="E22" s="173"/>
      <c r="F22" s="176"/>
      <c r="G22" s="172">
        <f>SUM(F16:F21)</f>
        <v>-929</v>
      </c>
    </row>
    <row r="23" spans="1:7" ht="12.75">
      <c r="A23" s="170"/>
      <c r="B23" s="171"/>
      <c r="C23" s="166"/>
      <c r="D23" s="172"/>
      <c r="E23" s="173"/>
      <c r="F23" s="176"/>
      <c r="G23" s="172"/>
    </row>
    <row r="24" spans="1:7" ht="12.75">
      <c r="A24" s="171" t="s">
        <v>192</v>
      </c>
      <c r="B24" s="177"/>
      <c r="C24" s="172"/>
      <c r="D24" s="178"/>
      <c r="E24" s="173"/>
      <c r="F24" s="176"/>
      <c r="G24" s="178"/>
    </row>
    <row r="25" spans="1:7" ht="12.75">
      <c r="A25" s="170" t="s">
        <v>179</v>
      </c>
      <c r="B25" s="171"/>
      <c r="C25" s="172" t="s">
        <v>35</v>
      </c>
      <c r="D25" s="173"/>
      <c r="E25" s="174"/>
      <c r="F25" s="176">
        <v>-9743</v>
      </c>
      <c r="G25" s="173"/>
    </row>
    <row r="26" spans="1:7" ht="12.75">
      <c r="A26" s="170" t="s">
        <v>63</v>
      </c>
      <c r="B26" s="171"/>
      <c r="C26" s="172"/>
      <c r="D26" s="173"/>
      <c r="E26" s="173"/>
      <c r="F26" s="176"/>
      <c r="G26" s="173"/>
    </row>
    <row r="27" spans="1:7" ht="12.75">
      <c r="A27" s="170"/>
      <c r="B27" s="170" t="s">
        <v>124</v>
      </c>
      <c r="C27" s="172" t="s">
        <v>35</v>
      </c>
      <c r="D27" s="173"/>
      <c r="E27" s="173"/>
      <c r="F27" s="176">
        <v>386</v>
      </c>
      <c r="G27" s="173"/>
    </row>
    <row r="28" spans="1:7" ht="12.75">
      <c r="A28" s="171"/>
      <c r="B28" s="170" t="s">
        <v>64</v>
      </c>
      <c r="C28" s="172" t="s">
        <v>35</v>
      </c>
      <c r="D28" s="178"/>
      <c r="E28" s="178"/>
      <c r="F28" s="172">
        <v>207</v>
      </c>
      <c r="G28" s="173"/>
    </row>
    <row r="29" spans="1:7" ht="12.75">
      <c r="A29" s="171"/>
      <c r="B29" s="170" t="s">
        <v>295</v>
      </c>
      <c r="C29" s="175" t="s">
        <v>35</v>
      </c>
      <c r="D29" s="173"/>
      <c r="E29" s="173"/>
      <c r="F29" s="175">
        <v>6823</v>
      </c>
      <c r="G29" s="173"/>
    </row>
    <row r="30" spans="1:9" ht="12.75">
      <c r="A30" s="170" t="s">
        <v>194</v>
      </c>
      <c r="B30" s="171"/>
      <c r="C30" s="166"/>
      <c r="D30" s="172">
        <f>SUM(C25:C29)</f>
        <v>0</v>
      </c>
      <c r="E30" s="173"/>
      <c r="F30" s="176"/>
      <c r="G30" s="172">
        <f>SUM(F25:F29)</f>
        <v>-2327</v>
      </c>
      <c r="H30" s="77"/>
      <c r="I30" s="77"/>
    </row>
    <row r="31" spans="1:8" ht="12.75">
      <c r="A31" s="170"/>
      <c r="B31" s="171"/>
      <c r="C31" s="166"/>
      <c r="D31" s="172"/>
      <c r="E31" s="173"/>
      <c r="F31" s="176"/>
      <c r="G31" s="172"/>
      <c r="H31" s="77"/>
    </row>
    <row r="32" spans="1:7" ht="12.75">
      <c r="A32" s="170" t="s">
        <v>66</v>
      </c>
      <c r="B32" s="171"/>
      <c r="C32" s="166"/>
      <c r="D32" s="172"/>
      <c r="E32" s="173"/>
      <c r="F32" s="176"/>
      <c r="G32" s="172"/>
    </row>
    <row r="33" spans="1:7" ht="12.75">
      <c r="A33" s="171"/>
      <c r="B33" s="170" t="s">
        <v>67</v>
      </c>
      <c r="C33" s="172"/>
      <c r="D33" s="172">
        <v>4689</v>
      </c>
      <c r="E33" s="173"/>
      <c r="F33" s="176"/>
      <c r="G33" s="172">
        <v>1619</v>
      </c>
    </row>
    <row r="34" spans="1:7" ht="12.75">
      <c r="A34" s="171"/>
      <c r="B34" s="170" t="s">
        <v>68</v>
      </c>
      <c r="C34" s="172"/>
      <c r="D34" s="175">
        <v>-2147</v>
      </c>
      <c r="E34" s="173"/>
      <c r="F34" s="176"/>
      <c r="G34" s="175">
        <v>-634</v>
      </c>
    </row>
    <row r="35" spans="1:7" ht="12.75">
      <c r="A35" s="170" t="s">
        <v>126</v>
      </c>
      <c r="B35" s="170"/>
      <c r="C35" s="172"/>
      <c r="D35" s="172">
        <f>D22+D30+D33+D34</f>
        <v>4432</v>
      </c>
      <c r="E35" s="173"/>
      <c r="F35" s="176"/>
      <c r="G35" s="172">
        <f>G22+G30+G33+G34</f>
        <v>-2271</v>
      </c>
    </row>
    <row r="36" spans="1:7" ht="12.75">
      <c r="A36" s="171"/>
      <c r="B36" s="170" t="s">
        <v>127</v>
      </c>
      <c r="C36" s="172"/>
      <c r="D36" s="172">
        <v>-146</v>
      </c>
      <c r="E36" s="173"/>
      <c r="F36" s="176"/>
      <c r="G36" s="172">
        <v>-3</v>
      </c>
    </row>
    <row r="37" spans="1:7" ht="12.75">
      <c r="A37" s="171"/>
      <c r="B37" s="178" t="s">
        <v>198</v>
      </c>
      <c r="C37" s="172"/>
      <c r="D37" s="172">
        <v>-150</v>
      </c>
      <c r="E37" s="173"/>
      <c r="F37" s="176"/>
      <c r="G37" s="172" t="s">
        <v>35</v>
      </c>
    </row>
    <row r="38" spans="1:7" ht="12.75">
      <c r="A38" s="171"/>
      <c r="B38" s="178" t="s">
        <v>296</v>
      </c>
      <c r="C38" s="172"/>
      <c r="D38" s="172" t="s">
        <v>35</v>
      </c>
      <c r="E38" s="173"/>
      <c r="F38" s="176"/>
      <c r="G38" s="172">
        <v>-361</v>
      </c>
    </row>
    <row r="39" spans="1:7" ht="12.75">
      <c r="A39" s="171"/>
      <c r="B39" s="178" t="s">
        <v>297</v>
      </c>
      <c r="C39" s="172"/>
      <c r="D39" s="172" t="s">
        <v>35</v>
      </c>
      <c r="E39" s="173"/>
      <c r="F39" s="176"/>
      <c r="G39" s="172">
        <v>-177</v>
      </c>
    </row>
    <row r="40" spans="1:7" ht="12.75">
      <c r="A40" s="171" t="s">
        <v>262</v>
      </c>
      <c r="B40" s="171"/>
      <c r="C40" s="166"/>
      <c r="D40" s="179">
        <f>SUM(D35:D37)</f>
        <v>4136</v>
      </c>
      <c r="E40" s="173"/>
      <c r="F40" s="176"/>
      <c r="G40" s="179">
        <f>SUM(G35:G39)</f>
        <v>-2812</v>
      </c>
    </row>
    <row r="41" spans="1:7" ht="12.75">
      <c r="A41" s="171"/>
      <c r="B41" s="171"/>
      <c r="C41" s="166"/>
      <c r="D41" s="172"/>
      <c r="E41" s="173"/>
      <c r="F41" s="176"/>
      <c r="G41" s="172"/>
    </row>
    <row r="42" spans="1:7" ht="12.75">
      <c r="A42" s="171" t="s">
        <v>106</v>
      </c>
      <c r="B42" s="171"/>
      <c r="C42" s="166"/>
      <c r="D42" s="172"/>
      <c r="E42" s="173"/>
      <c r="F42" s="176"/>
      <c r="G42" s="172"/>
    </row>
    <row r="43" spans="1:7" ht="12.75">
      <c r="A43" s="171"/>
      <c r="B43" s="170" t="s">
        <v>125</v>
      </c>
      <c r="C43" s="172"/>
      <c r="D43" s="172">
        <v>1503</v>
      </c>
      <c r="E43" s="173"/>
      <c r="F43" s="176"/>
      <c r="G43" s="172">
        <v>2100</v>
      </c>
    </row>
    <row r="44" spans="1:7" ht="12.75">
      <c r="A44" s="171"/>
      <c r="B44" s="170" t="s">
        <v>300</v>
      </c>
      <c r="C44" s="172"/>
      <c r="D44" s="172">
        <v>1619</v>
      </c>
      <c r="E44" s="173"/>
      <c r="F44" s="176"/>
      <c r="G44" s="172" t="s">
        <v>35</v>
      </c>
    </row>
    <row r="45" spans="1:7" ht="12.75">
      <c r="A45" s="171"/>
      <c r="B45" s="170" t="s">
        <v>69</v>
      </c>
      <c r="C45" s="172"/>
      <c r="D45" s="172">
        <v>-88</v>
      </c>
      <c r="E45" s="173"/>
      <c r="F45" s="176"/>
      <c r="G45" s="172">
        <v>-436</v>
      </c>
    </row>
    <row r="46" spans="1:7" ht="12.75">
      <c r="A46" s="171" t="s">
        <v>178</v>
      </c>
      <c r="B46" s="170"/>
      <c r="C46" s="172"/>
      <c r="D46" s="179">
        <f>SUM(D43:D45)</f>
        <v>3034</v>
      </c>
      <c r="E46" s="173"/>
      <c r="F46" s="176"/>
      <c r="G46" s="179">
        <f>SUM(G43:G45)</f>
        <v>1664</v>
      </c>
    </row>
    <row r="47" spans="1:7" ht="12.75">
      <c r="A47" s="171"/>
      <c r="B47" s="170"/>
      <c r="C47" s="172"/>
      <c r="D47" s="172"/>
      <c r="E47" s="173"/>
      <c r="F47" s="176"/>
      <c r="G47" s="172"/>
    </row>
    <row r="48" spans="1:7" ht="12.75">
      <c r="A48" s="171" t="s">
        <v>162</v>
      </c>
      <c r="B48" s="171"/>
      <c r="C48" s="166"/>
      <c r="D48" s="172"/>
      <c r="E48" s="173"/>
      <c r="F48" s="176"/>
      <c r="G48" s="172"/>
    </row>
    <row r="49" spans="1:7" ht="12.75" hidden="1">
      <c r="A49" s="171"/>
      <c r="B49" s="170" t="s">
        <v>166</v>
      </c>
      <c r="C49" s="172"/>
      <c r="D49" s="172">
        <v>0</v>
      </c>
      <c r="E49" s="173"/>
      <c r="F49" s="176"/>
      <c r="G49" s="172">
        <v>0</v>
      </c>
    </row>
    <row r="50" spans="1:7" ht="12.75" hidden="1">
      <c r="A50" s="171"/>
      <c r="B50" s="170" t="s">
        <v>165</v>
      </c>
      <c r="C50" s="172"/>
      <c r="D50" s="172">
        <v>0</v>
      </c>
      <c r="E50" s="173"/>
      <c r="F50" s="176"/>
      <c r="G50" s="172">
        <v>0</v>
      </c>
    </row>
    <row r="51" spans="1:7" ht="12.75">
      <c r="A51" s="171"/>
      <c r="B51" s="178" t="s">
        <v>298</v>
      </c>
      <c r="C51" s="172"/>
      <c r="D51" s="172">
        <v>-1001</v>
      </c>
      <c r="E51" s="173"/>
      <c r="F51" s="176"/>
      <c r="G51" s="172">
        <v>-1005</v>
      </c>
    </row>
    <row r="52" spans="1:7" ht="12.75">
      <c r="A52" s="171"/>
      <c r="B52" s="170" t="s">
        <v>230</v>
      </c>
      <c r="C52" s="172"/>
      <c r="D52" s="175">
        <v>-1856</v>
      </c>
      <c r="E52" s="178"/>
      <c r="F52" s="172"/>
      <c r="G52" s="175" t="s">
        <v>35</v>
      </c>
    </row>
    <row r="53" spans="1:7" ht="12.75">
      <c r="A53" s="171" t="s">
        <v>195</v>
      </c>
      <c r="B53" s="170"/>
      <c r="C53" s="172"/>
      <c r="D53" s="179">
        <f>SUM(D49:D52)</f>
        <v>-2857</v>
      </c>
      <c r="E53" s="173"/>
      <c r="F53" s="176"/>
      <c r="G53" s="179">
        <f>SUM(G49:G52)</f>
        <v>-1005</v>
      </c>
    </row>
    <row r="54" spans="1:7" ht="12.75">
      <c r="A54" s="171"/>
      <c r="B54" s="170"/>
      <c r="C54" s="172"/>
      <c r="D54" s="172"/>
      <c r="E54" s="173"/>
      <c r="F54" s="176"/>
      <c r="G54" s="172"/>
    </row>
    <row r="55" spans="1:7" ht="12.75">
      <c r="A55" s="171" t="s">
        <v>261</v>
      </c>
      <c r="B55" s="170"/>
      <c r="C55" s="172"/>
      <c r="D55" s="172">
        <f>D40+D46+D53</f>
        <v>4313</v>
      </c>
      <c r="E55" s="173"/>
      <c r="F55" s="176"/>
      <c r="G55" s="172">
        <f>G40+G46+G53</f>
        <v>-2153</v>
      </c>
    </row>
    <row r="56" spans="1:7" ht="12.75">
      <c r="A56" s="171"/>
      <c r="B56" s="170"/>
      <c r="C56" s="172"/>
      <c r="D56" s="172"/>
      <c r="E56" s="173"/>
      <c r="F56" s="176"/>
      <c r="G56" s="172"/>
    </row>
    <row r="57" spans="1:7" ht="12.75">
      <c r="A57" s="171" t="s">
        <v>174</v>
      </c>
      <c r="B57" s="170"/>
      <c r="C57" s="172"/>
      <c r="D57" s="172">
        <f>'BS'!E18</f>
        <v>112936</v>
      </c>
      <c r="E57" s="173"/>
      <c r="F57" s="176"/>
      <c r="G57" s="172">
        <v>124530</v>
      </c>
    </row>
    <row r="58" spans="1:7" ht="12.75">
      <c r="A58" s="171"/>
      <c r="B58" s="171"/>
      <c r="C58" s="166"/>
      <c r="D58" s="172"/>
      <c r="E58" s="173"/>
      <c r="F58" s="176"/>
      <c r="G58" s="172"/>
    </row>
    <row r="59" spans="1:7" ht="13.5" thickBot="1">
      <c r="A59" s="171" t="s">
        <v>173</v>
      </c>
      <c r="B59" s="171"/>
      <c r="C59" s="166"/>
      <c r="D59" s="164">
        <f>SUM(D55:D58)</f>
        <v>117249</v>
      </c>
      <c r="E59" s="173"/>
      <c r="F59" s="176"/>
      <c r="G59" s="164">
        <f>SUM(G55:G58)</f>
        <v>122377</v>
      </c>
    </row>
    <row r="60" spans="1:7" ht="13.5" thickTop="1">
      <c r="A60" s="171"/>
      <c r="B60" s="171"/>
      <c r="C60" s="166"/>
      <c r="D60" s="172"/>
      <c r="E60" s="173"/>
      <c r="F60" s="176"/>
      <c r="G60" s="173"/>
    </row>
    <row r="61" spans="1:7" ht="12.75">
      <c r="A61" s="4"/>
      <c r="B61" s="4"/>
      <c r="C61" s="89"/>
      <c r="D61" s="26"/>
      <c r="G61" s="141"/>
    </row>
    <row r="64" spans="1:7" ht="12.75">
      <c r="A64" s="188" t="s">
        <v>107</v>
      </c>
      <c r="B64" s="188"/>
      <c r="C64" s="188"/>
      <c r="D64" s="188"/>
      <c r="E64" s="188"/>
      <c r="F64" s="188"/>
      <c r="G64" s="188"/>
    </row>
    <row r="65" spans="1:7" ht="12.75">
      <c r="A65" s="188" t="s">
        <v>250</v>
      </c>
      <c r="B65" s="188"/>
      <c r="C65" s="188"/>
      <c r="D65" s="188"/>
      <c r="E65" s="188"/>
      <c r="F65" s="188"/>
      <c r="G65" s="188"/>
    </row>
    <row r="66" spans="1:6" ht="12.75">
      <c r="A66" s="3"/>
      <c r="B66" s="1"/>
      <c r="C66" s="138"/>
      <c r="D66" s="138"/>
      <c r="E66" s="138"/>
      <c r="F66" s="138"/>
    </row>
    <row r="67" ht="15">
      <c r="A67" s="8"/>
    </row>
    <row r="71" ht="12.75">
      <c r="D71" s="142"/>
    </row>
    <row r="136" ht="12.75">
      <c r="D136" s="115" t="s">
        <v>25</v>
      </c>
    </row>
  </sheetData>
  <mergeCells count="14">
    <mergeCell ref="A64:G64"/>
    <mergeCell ref="A65:G65"/>
    <mergeCell ref="A1:G1"/>
    <mergeCell ref="A2:G2"/>
    <mergeCell ref="A3:G3"/>
    <mergeCell ref="A4:G4"/>
    <mergeCell ref="C10:D10"/>
    <mergeCell ref="C11:D11"/>
    <mergeCell ref="C12:D12"/>
    <mergeCell ref="C9:D9"/>
    <mergeCell ref="F10:G10"/>
    <mergeCell ref="F11:G11"/>
    <mergeCell ref="F12:G12"/>
    <mergeCell ref="F9:G9"/>
  </mergeCells>
  <printOptions horizontalCentered="1"/>
  <pageMargins left="0.3937007874015748" right="0.3937007874015748" top="0.65" bottom="0.3937007874015748" header="0.3937007874015748" footer="0.433070866141732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2"/>
  <sheetViews>
    <sheetView tabSelected="1" workbookViewId="0" topLeftCell="A134">
      <selection activeCell="B99" sqref="B99"/>
    </sheetView>
  </sheetViews>
  <sheetFormatPr defaultColWidth="9.140625" defaultRowHeight="12.75"/>
  <cols>
    <col min="1" max="1" width="3.421875" style="30" customWidth="1"/>
    <col min="2" max="2" width="2.7109375" style="63" customWidth="1"/>
    <col min="3" max="3" width="18.7109375" style="30" customWidth="1"/>
    <col min="4" max="4" width="0.85546875" style="30" customWidth="1"/>
    <col min="5" max="5" width="10.7109375" style="30" customWidth="1"/>
    <col min="6" max="6" width="0.85546875" style="30" customWidth="1"/>
    <col min="7" max="7" width="10.7109375" style="30" customWidth="1"/>
    <col min="8" max="8" width="0.85546875" style="30" customWidth="1"/>
    <col min="9" max="9" width="10.7109375" style="30" customWidth="1"/>
    <col min="10" max="10" width="1.28515625" style="30" customWidth="1"/>
    <col min="11" max="11" width="10.7109375" style="30" customWidth="1"/>
    <col min="12" max="12" width="0.85546875" style="30" customWidth="1"/>
    <col min="13" max="13" width="11.7109375" style="30" customWidth="1"/>
    <col min="14" max="14" width="0.85546875" style="30" customWidth="1"/>
    <col min="15" max="15" width="10.7109375" style="30" customWidth="1"/>
    <col min="16" max="16" width="4.28125" style="30" customWidth="1"/>
    <col min="17" max="17" width="9.140625" style="30" customWidth="1"/>
    <col min="18" max="18" width="8.8515625" style="30" customWidth="1"/>
    <col min="19" max="16384" width="9.140625" style="30" customWidth="1"/>
  </cols>
  <sheetData>
    <row r="1" spans="1:15" s="27" customFormat="1" ht="18">
      <c r="A1" s="195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s="27" customFormat="1" ht="12.75">
      <c r="A2" s="196" t="s">
        <v>97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27" customFormat="1" ht="12.75">
      <c r="A3" s="196" t="str">
        <f>'IS'!A3</f>
        <v>FOR THE SECOND QUARTER ENDED 30 JUNE 2005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s="27" customFormat="1" ht="12.75" customHeight="1">
      <c r="A4" s="28"/>
      <c r="B4" s="6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" ht="12.75" customHeight="1">
      <c r="A5" s="32" t="s">
        <v>276</v>
      </c>
      <c r="B5" s="64"/>
    </row>
    <row r="7" spans="1:6" ht="12.75">
      <c r="A7" s="31">
        <v>1</v>
      </c>
      <c r="B7" s="64" t="s">
        <v>110</v>
      </c>
      <c r="C7" s="32"/>
      <c r="D7" s="32"/>
      <c r="E7" s="32"/>
      <c r="F7" s="32"/>
    </row>
    <row r="8" spans="1:6" ht="12.75">
      <c r="A8" s="31"/>
      <c r="B8" s="63" t="s">
        <v>268</v>
      </c>
      <c r="C8" s="27"/>
      <c r="D8" s="27"/>
      <c r="E8" s="27"/>
      <c r="F8" s="27"/>
    </row>
    <row r="9" spans="1:6" ht="12.75">
      <c r="A9" s="31"/>
      <c r="B9" s="63" t="s">
        <v>275</v>
      </c>
      <c r="C9" s="27"/>
      <c r="D9" s="27"/>
      <c r="E9" s="27"/>
      <c r="F9" s="27"/>
    </row>
    <row r="10" spans="1:6" ht="12.75">
      <c r="A10" s="31"/>
      <c r="B10" s="63" t="s">
        <v>269</v>
      </c>
      <c r="C10" s="27"/>
      <c r="D10" s="27"/>
      <c r="E10" s="27"/>
      <c r="F10" s="27"/>
    </row>
    <row r="11" spans="1:6" ht="12.75">
      <c r="A11" s="31"/>
      <c r="B11" s="63" t="s">
        <v>270</v>
      </c>
      <c r="C11" s="27"/>
      <c r="D11" s="27"/>
      <c r="E11" s="27"/>
      <c r="F11" s="27"/>
    </row>
    <row r="12" ht="12.75">
      <c r="A12" s="31"/>
    </row>
    <row r="13" spans="1:6" ht="12.75">
      <c r="A13" s="31">
        <v>2</v>
      </c>
      <c r="B13" s="64" t="s">
        <v>109</v>
      </c>
      <c r="C13" s="32"/>
      <c r="D13" s="32"/>
      <c r="E13" s="32"/>
      <c r="F13" s="32"/>
    </row>
    <row r="14" spans="1:6" ht="12.75">
      <c r="A14" s="31"/>
      <c r="B14" s="63" t="s">
        <v>242</v>
      </c>
      <c r="C14" s="27"/>
      <c r="D14" s="27"/>
      <c r="E14" s="27"/>
      <c r="F14" s="27"/>
    </row>
    <row r="15" spans="1:6" ht="12.75">
      <c r="A15" s="31"/>
      <c r="B15" s="64"/>
      <c r="C15" s="32"/>
      <c r="D15" s="32"/>
      <c r="E15" s="32"/>
      <c r="F15" s="32"/>
    </row>
    <row r="16" spans="1:6" ht="12.75">
      <c r="A16" s="31">
        <v>3</v>
      </c>
      <c r="B16" s="64" t="s">
        <v>30</v>
      </c>
      <c r="C16" s="32"/>
      <c r="D16" s="32"/>
      <c r="E16" s="32"/>
      <c r="F16" s="32"/>
    </row>
    <row r="17" spans="1:2" ht="12.75">
      <c r="A17" s="31"/>
      <c r="B17" s="63" t="s">
        <v>0</v>
      </c>
    </row>
    <row r="18" ht="12.75">
      <c r="A18" s="31"/>
    </row>
    <row r="19" spans="1:6" ht="12.75">
      <c r="A19" s="31">
        <v>4</v>
      </c>
      <c r="B19" s="65" t="s">
        <v>73</v>
      </c>
      <c r="C19" s="44"/>
      <c r="D19" s="44"/>
      <c r="E19" s="44"/>
      <c r="F19" s="44"/>
    </row>
    <row r="20" spans="1:6" ht="12.75">
      <c r="A20" s="31"/>
      <c r="B20" s="64"/>
      <c r="C20" s="32"/>
      <c r="D20" s="32"/>
      <c r="E20" s="32"/>
      <c r="F20" s="32"/>
    </row>
    <row r="21" spans="1:6" ht="12.75">
      <c r="A21" s="31"/>
      <c r="B21" s="63" t="s">
        <v>203</v>
      </c>
      <c r="C21" s="32"/>
      <c r="D21" s="32"/>
      <c r="E21" s="32"/>
      <c r="F21" s="32"/>
    </row>
    <row r="22" spans="1:6" ht="12.75">
      <c r="A22" s="31"/>
      <c r="B22" s="63" t="s">
        <v>283</v>
      </c>
      <c r="C22" s="32"/>
      <c r="D22" s="32"/>
      <c r="E22" s="32"/>
      <c r="F22" s="32"/>
    </row>
    <row r="23" spans="1:6" ht="12.75">
      <c r="A23" s="31"/>
      <c r="B23" s="63" t="s">
        <v>304</v>
      </c>
      <c r="C23" s="32"/>
      <c r="D23" s="32"/>
      <c r="E23" s="32"/>
      <c r="F23" s="32"/>
    </row>
    <row r="24" spans="1:15" ht="12.75">
      <c r="A24" s="31"/>
      <c r="C24" s="27"/>
      <c r="D24" s="27"/>
      <c r="E24" s="27"/>
      <c r="F24" s="27"/>
      <c r="M24" s="36"/>
      <c r="N24" s="36"/>
      <c r="O24" s="36"/>
    </row>
    <row r="25" spans="1:16" ht="12.75" hidden="1">
      <c r="A25" s="31"/>
      <c r="C25" s="27" t="s">
        <v>189</v>
      </c>
      <c r="D25" s="27"/>
      <c r="E25" s="27"/>
      <c r="F25" s="27"/>
      <c r="I25" s="36">
        <f>-8261+7122</f>
        <v>-1139</v>
      </c>
      <c r="J25" s="72"/>
      <c r="K25" s="36" t="e">
        <f>#REF!</f>
        <v>#REF!</v>
      </c>
      <c r="L25" s="36"/>
      <c r="M25" s="36" t="e">
        <f>#REF!</f>
        <v>#REF!</v>
      </c>
      <c r="N25" s="36"/>
      <c r="O25" s="36" t="e">
        <f>#REF!</f>
        <v>#REF!</v>
      </c>
      <c r="P25" s="36"/>
    </row>
    <row r="26" spans="1:15" ht="12.75" hidden="1">
      <c r="A26" s="31"/>
      <c r="C26" s="27" t="s">
        <v>188</v>
      </c>
      <c r="D26" s="27"/>
      <c r="E26" s="27"/>
      <c r="F26" s="27"/>
      <c r="I26" s="92" t="s">
        <v>35</v>
      </c>
      <c r="K26" s="92" t="s">
        <v>35</v>
      </c>
      <c r="M26" s="92" t="s">
        <v>35</v>
      </c>
      <c r="N26" s="36"/>
      <c r="O26" s="92" t="s">
        <v>35</v>
      </c>
    </row>
    <row r="27" spans="1:15" ht="12.75" hidden="1">
      <c r="A27" s="31"/>
      <c r="C27" s="27" t="s">
        <v>187</v>
      </c>
      <c r="D27" s="27"/>
      <c r="E27" s="27"/>
      <c r="F27" s="27"/>
      <c r="I27" s="92" t="s">
        <v>35</v>
      </c>
      <c r="K27" s="92" t="s">
        <v>35</v>
      </c>
      <c r="M27" s="92" t="s">
        <v>35</v>
      </c>
      <c r="N27" s="36"/>
      <c r="O27" s="92" t="s">
        <v>35</v>
      </c>
    </row>
    <row r="28" spans="1:15" ht="12.75" hidden="1">
      <c r="A28" s="31"/>
      <c r="C28" s="27" t="s">
        <v>186</v>
      </c>
      <c r="D28" s="27"/>
      <c r="E28" s="27"/>
      <c r="F28" s="27"/>
      <c r="I28" s="95">
        <f>SUM(I25:I27)</f>
        <v>-1139</v>
      </c>
      <c r="K28" s="95" t="e">
        <f>SUM(K25:K27)</f>
        <v>#REF!</v>
      </c>
      <c r="M28" s="95" t="e">
        <f>SUM(M25:M27)</f>
        <v>#REF!</v>
      </c>
      <c r="N28" s="36"/>
      <c r="O28" s="95" t="e">
        <f>SUM(O25:O27)</f>
        <v>#REF!</v>
      </c>
    </row>
    <row r="29" spans="1:6" ht="12.75" hidden="1">
      <c r="A29" s="31"/>
      <c r="C29" s="27"/>
      <c r="D29" s="27"/>
      <c r="E29" s="27"/>
      <c r="F29" s="27"/>
    </row>
    <row r="30" spans="1:2" ht="12.75">
      <c r="A30" s="31">
        <v>5</v>
      </c>
      <c r="B30" s="64" t="s">
        <v>74</v>
      </c>
    </row>
    <row r="31" spans="1:2" ht="12.75">
      <c r="A31" s="31"/>
      <c r="B31" s="63" t="s">
        <v>205</v>
      </c>
    </row>
    <row r="32" spans="1:2" ht="12.75">
      <c r="A32" s="31"/>
      <c r="B32" s="63" t="s">
        <v>204</v>
      </c>
    </row>
    <row r="33" ht="12.75">
      <c r="A33" s="31"/>
    </row>
    <row r="34" spans="1:6" ht="12.75">
      <c r="A34" s="31">
        <v>6</v>
      </c>
      <c r="B34" s="64" t="s">
        <v>75</v>
      </c>
      <c r="C34" s="32"/>
      <c r="D34" s="32"/>
      <c r="E34" s="32"/>
      <c r="F34" s="32"/>
    </row>
    <row r="35" spans="1:6" ht="12.75">
      <c r="A35" s="31"/>
      <c r="B35" s="62" t="s">
        <v>223</v>
      </c>
      <c r="C35" s="33"/>
      <c r="D35" s="33"/>
      <c r="E35" s="33"/>
      <c r="F35" s="33"/>
    </row>
    <row r="36" spans="1:6" ht="12.75">
      <c r="A36" s="31"/>
      <c r="B36" s="62" t="s">
        <v>224</v>
      </c>
      <c r="C36" s="33"/>
      <c r="D36" s="33"/>
      <c r="E36" s="33"/>
      <c r="F36" s="33"/>
    </row>
    <row r="37" ht="12.75">
      <c r="A37" s="31"/>
    </row>
    <row r="38" spans="1:12" ht="12.75">
      <c r="A38" s="31"/>
      <c r="B38" s="63" t="s">
        <v>31</v>
      </c>
      <c r="C38" s="32" t="s">
        <v>138</v>
      </c>
      <c r="D38" s="32"/>
      <c r="E38" s="32"/>
      <c r="F38" s="32"/>
      <c r="L38" s="39"/>
    </row>
    <row r="39" spans="1:12" ht="12.75">
      <c r="A39" s="31"/>
      <c r="B39" s="30"/>
      <c r="C39" s="30" t="s">
        <v>136</v>
      </c>
      <c r="L39" s="39"/>
    </row>
    <row r="40" spans="1:12" ht="12.75">
      <c r="A40" s="31"/>
      <c r="C40" s="30" t="s">
        <v>207</v>
      </c>
      <c r="L40" s="39"/>
    </row>
    <row r="41" spans="1:12" ht="12.75">
      <c r="A41" s="31"/>
      <c r="C41" s="30" t="s">
        <v>206</v>
      </c>
      <c r="L41" s="39"/>
    </row>
    <row r="42" spans="1:9" ht="12.75">
      <c r="A42" s="31"/>
      <c r="H42" s="34"/>
      <c r="I42" s="34" t="s">
        <v>139</v>
      </c>
    </row>
    <row r="43" spans="1:10" ht="12.75">
      <c r="A43" s="31"/>
      <c r="H43" s="34"/>
      <c r="J43" s="34"/>
    </row>
    <row r="44" spans="1:10" ht="12.75">
      <c r="A44" s="31"/>
      <c r="C44" s="30" t="s">
        <v>243</v>
      </c>
      <c r="I44" s="73">
        <v>2346</v>
      </c>
      <c r="J44" s="39"/>
    </row>
    <row r="45" spans="1:10" ht="12.75">
      <c r="A45" s="31"/>
      <c r="C45" s="30" t="s">
        <v>141</v>
      </c>
      <c r="I45" s="73" t="s">
        <v>35</v>
      </c>
      <c r="J45" s="39"/>
    </row>
    <row r="46" spans="1:10" ht="12.75">
      <c r="A46" s="31"/>
      <c r="C46" s="30" t="s">
        <v>140</v>
      </c>
      <c r="I46" s="91" t="s">
        <v>35</v>
      </c>
      <c r="J46" s="39"/>
    </row>
    <row r="47" spans="1:10" ht="13.5" thickBot="1">
      <c r="A47" s="31"/>
      <c r="C47" s="30" t="s">
        <v>284</v>
      </c>
      <c r="I47" s="58">
        <f>SUM(I44:I46)</f>
        <v>2346</v>
      </c>
      <c r="J47" s="39"/>
    </row>
    <row r="48" spans="1:12" ht="13.5" thickTop="1">
      <c r="A48" s="31"/>
      <c r="K48" s="52"/>
      <c r="L48" s="39"/>
    </row>
    <row r="49" spans="1:12" ht="12.75">
      <c r="A49" s="31"/>
      <c r="B49" s="63" t="s">
        <v>32</v>
      </c>
      <c r="C49" s="44" t="s">
        <v>225</v>
      </c>
      <c r="D49" s="44"/>
      <c r="E49" s="44"/>
      <c r="F49" s="44"/>
      <c r="K49" s="52"/>
      <c r="L49" s="39"/>
    </row>
    <row r="50" spans="1:14" s="115" customFormat="1" ht="12.75">
      <c r="A50" s="112"/>
      <c r="C50" s="113" t="s">
        <v>212</v>
      </c>
      <c r="D50" s="113"/>
      <c r="E50" s="113"/>
      <c r="F50" s="113"/>
      <c r="G50" s="114"/>
      <c r="H50" s="114"/>
      <c r="I50" s="114"/>
      <c r="J50" s="114"/>
      <c r="K50" s="114"/>
      <c r="L50" s="114"/>
      <c r="M50" s="114"/>
      <c r="N50" s="114"/>
    </row>
    <row r="51" spans="1:14" s="115" customFormat="1" ht="12.75">
      <c r="A51" s="112"/>
      <c r="C51" s="116" t="s">
        <v>213</v>
      </c>
      <c r="D51" s="116"/>
      <c r="E51" s="116"/>
      <c r="F51" s="116"/>
      <c r="G51" s="114"/>
      <c r="H51" s="114"/>
      <c r="I51" s="114"/>
      <c r="J51" s="114"/>
      <c r="K51" s="114"/>
      <c r="L51" s="114"/>
      <c r="M51" s="114"/>
      <c r="N51" s="114"/>
    </row>
    <row r="52" spans="1:15" s="115" customFormat="1" ht="12.75">
      <c r="A52" s="112"/>
      <c r="B52" s="116"/>
      <c r="C52" s="143"/>
      <c r="D52" s="143"/>
      <c r="E52" s="143"/>
      <c r="F52" s="137"/>
      <c r="G52" s="143"/>
      <c r="H52" s="137"/>
      <c r="I52" s="143"/>
      <c r="J52" s="137"/>
      <c r="K52" s="143"/>
      <c r="L52" s="144"/>
      <c r="M52" s="138" t="s">
        <v>214</v>
      </c>
      <c r="O52" s="114"/>
    </row>
    <row r="53" spans="1:15" s="115" customFormat="1" ht="12.75">
      <c r="A53" s="112"/>
      <c r="F53" s="137"/>
      <c r="G53" s="138" t="s">
        <v>216</v>
      </c>
      <c r="H53" s="137"/>
      <c r="I53" s="138" t="s">
        <v>217</v>
      </c>
      <c r="J53" s="137"/>
      <c r="K53" s="138" t="s">
        <v>226</v>
      </c>
      <c r="L53" s="143"/>
      <c r="M53" s="145" t="s">
        <v>313</v>
      </c>
      <c r="O53" s="118"/>
    </row>
    <row r="54" spans="1:15" s="115" customFormat="1" ht="12.75">
      <c r="A54" s="112"/>
      <c r="C54" s="137"/>
      <c r="D54" s="137"/>
      <c r="E54" s="138" t="s">
        <v>215</v>
      </c>
      <c r="F54" s="137"/>
      <c r="G54" s="138" t="s">
        <v>219</v>
      </c>
      <c r="H54" s="137"/>
      <c r="I54" s="138" t="s">
        <v>219</v>
      </c>
      <c r="J54" s="137"/>
      <c r="K54" s="138" t="s">
        <v>219</v>
      </c>
      <c r="L54" s="143"/>
      <c r="M54" s="138" t="s">
        <v>314</v>
      </c>
      <c r="O54" s="119"/>
    </row>
    <row r="55" spans="1:15" s="115" customFormat="1" ht="12.75">
      <c r="A55" s="112"/>
      <c r="C55" s="146" t="s">
        <v>218</v>
      </c>
      <c r="D55" s="146"/>
      <c r="E55" s="138" t="s">
        <v>201</v>
      </c>
      <c r="F55" s="137"/>
      <c r="G55" s="138" t="s">
        <v>263</v>
      </c>
      <c r="H55" s="137"/>
      <c r="I55" s="138" t="s">
        <v>263</v>
      </c>
      <c r="J55" s="137"/>
      <c r="K55" s="138" t="s">
        <v>263</v>
      </c>
      <c r="L55" s="143"/>
      <c r="M55" s="138" t="s">
        <v>263</v>
      </c>
      <c r="O55" s="119"/>
    </row>
    <row r="56" spans="1:13" s="115" customFormat="1" ht="12.75">
      <c r="A56" s="112"/>
      <c r="C56" s="132">
        <v>38353</v>
      </c>
      <c r="D56" s="132"/>
      <c r="E56" s="124">
        <v>10200</v>
      </c>
      <c r="G56" s="117">
        <v>0.84</v>
      </c>
      <c r="H56" s="117"/>
      <c r="I56" s="117">
        <v>0.84</v>
      </c>
      <c r="J56" s="117"/>
      <c r="K56" s="117">
        <v>0.84</v>
      </c>
      <c r="L56" s="114"/>
      <c r="M56" s="124">
        <v>8633</v>
      </c>
    </row>
    <row r="57" spans="1:13" s="115" customFormat="1" ht="12.75">
      <c r="A57" s="112"/>
      <c r="C57" s="132">
        <v>38384</v>
      </c>
      <c r="D57" s="132"/>
      <c r="E57" s="124">
        <v>86500</v>
      </c>
      <c r="G57" s="117">
        <v>0.84</v>
      </c>
      <c r="H57" s="117"/>
      <c r="I57" s="117">
        <v>0.84</v>
      </c>
      <c r="J57" s="117"/>
      <c r="K57" s="117">
        <v>0.84</v>
      </c>
      <c r="L57" s="114"/>
      <c r="M57" s="124">
        <v>73201</v>
      </c>
    </row>
    <row r="58" spans="3:13" s="115" customFormat="1" ht="12.75">
      <c r="C58" s="132">
        <v>38412</v>
      </c>
      <c r="D58" s="132"/>
      <c r="E58" s="124">
        <v>525600</v>
      </c>
      <c r="F58" s="117"/>
      <c r="G58" s="117">
        <v>0.84</v>
      </c>
      <c r="H58" s="117"/>
      <c r="I58" s="133">
        <v>0.8</v>
      </c>
      <c r="J58" s="117"/>
      <c r="K58" s="117">
        <v>0.84</v>
      </c>
      <c r="L58" s="117"/>
      <c r="M58" s="124">
        <v>443243</v>
      </c>
    </row>
    <row r="59" spans="1:13" s="115" customFormat="1" ht="12.75">
      <c r="A59" s="112"/>
      <c r="C59" s="132">
        <v>38443</v>
      </c>
      <c r="D59" s="132"/>
      <c r="E59" s="124">
        <v>278400</v>
      </c>
      <c r="G59" s="133">
        <v>0.8</v>
      </c>
      <c r="H59" s="133"/>
      <c r="I59" s="133">
        <v>0.8</v>
      </c>
      <c r="J59" s="133"/>
      <c r="K59" s="133">
        <v>0.8</v>
      </c>
      <c r="L59" s="114"/>
      <c r="M59" s="124">
        <v>224338</v>
      </c>
    </row>
    <row r="60" spans="1:13" s="115" customFormat="1" ht="12.75">
      <c r="A60" s="112"/>
      <c r="C60" s="132">
        <v>38473</v>
      </c>
      <c r="D60" s="132"/>
      <c r="E60" s="124">
        <v>577700</v>
      </c>
      <c r="G60" s="133">
        <v>0.8</v>
      </c>
      <c r="H60" s="133"/>
      <c r="I60" s="133">
        <v>0.8</v>
      </c>
      <c r="J60" s="133"/>
      <c r="K60" s="133">
        <v>0.8</v>
      </c>
      <c r="L60" s="114"/>
      <c r="M60" s="124">
        <v>465598</v>
      </c>
    </row>
    <row r="61" spans="3:13" s="115" customFormat="1" ht="12.75">
      <c r="C61" s="132">
        <v>38504</v>
      </c>
      <c r="D61" s="132"/>
      <c r="E61" s="124">
        <v>797500</v>
      </c>
      <c r="F61" s="117"/>
      <c r="G61" s="133">
        <v>0.8</v>
      </c>
      <c r="H61" s="133"/>
      <c r="I61" s="133">
        <v>0.79</v>
      </c>
      <c r="J61" s="133"/>
      <c r="K61" s="133">
        <v>0.8</v>
      </c>
      <c r="L61" s="117"/>
      <c r="M61" s="124">
        <v>640648</v>
      </c>
    </row>
    <row r="62" spans="3:13" s="115" customFormat="1" ht="13.5" thickBot="1">
      <c r="C62" s="120"/>
      <c r="D62" s="120"/>
      <c r="E62" s="134">
        <f>SUM(E56:E61)</f>
        <v>2275900</v>
      </c>
      <c r="F62" s="117"/>
      <c r="G62" s="111"/>
      <c r="H62" s="117"/>
      <c r="I62" s="111"/>
      <c r="J62" s="111"/>
      <c r="K62" s="109"/>
      <c r="L62" s="110">
        <f>SUM(L61:L61)</f>
        <v>0</v>
      </c>
      <c r="M62" s="134">
        <f>SUM(M56:M61)</f>
        <v>1855661</v>
      </c>
    </row>
    <row r="63" spans="2:12" s="115" customFormat="1" ht="13.5" thickTop="1">
      <c r="B63" s="120"/>
      <c r="C63" s="122"/>
      <c r="D63" s="122"/>
      <c r="E63" s="121"/>
      <c r="F63" s="121"/>
      <c r="G63" s="121"/>
      <c r="H63" s="122"/>
      <c r="I63" s="122"/>
      <c r="J63" s="114"/>
      <c r="K63" s="114"/>
      <c r="L63" s="114"/>
    </row>
    <row r="64" spans="2:14" s="115" customFormat="1" ht="12.75">
      <c r="B64" s="123" t="s">
        <v>220</v>
      </c>
      <c r="C64" s="122"/>
      <c r="D64" s="122"/>
      <c r="E64" s="122"/>
      <c r="F64" s="122"/>
      <c r="G64" s="121"/>
      <c r="H64" s="121"/>
      <c r="I64" s="121"/>
      <c r="J64" s="122"/>
      <c r="K64" s="122"/>
      <c r="L64" s="114"/>
      <c r="M64" s="114"/>
      <c r="N64" s="114"/>
    </row>
    <row r="65" spans="1:14" s="115" customFormat="1" ht="12.75">
      <c r="A65" s="112"/>
      <c r="B65" s="120"/>
      <c r="C65" s="117"/>
      <c r="D65" s="117"/>
      <c r="E65" s="117"/>
      <c r="F65" s="117"/>
      <c r="G65" s="108"/>
      <c r="H65" s="108"/>
      <c r="I65" s="108"/>
      <c r="J65" s="114"/>
      <c r="K65" s="109"/>
      <c r="L65" s="114"/>
      <c r="M65" s="114"/>
      <c r="N65" s="114"/>
    </row>
    <row r="66" spans="2:14" s="115" customFormat="1" ht="12.75">
      <c r="B66" s="113" t="s">
        <v>221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2:14" s="115" customFormat="1" ht="12.75">
      <c r="B67" s="113" t="s">
        <v>306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1:12" s="115" customFormat="1" ht="12" customHeight="1">
      <c r="A68" s="116"/>
      <c r="B68" s="116" t="s">
        <v>305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1:2" s="115" customFormat="1" ht="12" customHeight="1">
      <c r="A69" s="116"/>
      <c r="B69" s="116" t="s">
        <v>222</v>
      </c>
    </row>
    <row r="70" spans="1:12" ht="12.75">
      <c r="A70" s="31"/>
      <c r="L70" s="39"/>
    </row>
    <row r="71" spans="1:12" ht="12.75">
      <c r="A71" s="31">
        <v>7</v>
      </c>
      <c r="B71" s="64" t="s">
        <v>76</v>
      </c>
      <c r="C71" s="32"/>
      <c r="D71" s="32"/>
      <c r="E71" s="32"/>
      <c r="F71" s="32"/>
      <c r="L71" s="39"/>
    </row>
    <row r="72" spans="1:12" s="33" customFormat="1" ht="12.75">
      <c r="A72" s="40"/>
      <c r="B72" s="62" t="s">
        <v>202</v>
      </c>
      <c r="C72" s="44"/>
      <c r="D72" s="44"/>
      <c r="E72" s="44"/>
      <c r="F72" s="44"/>
      <c r="L72" s="88"/>
    </row>
    <row r="73" spans="1:2" ht="12.75">
      <c r="A73" s="31" t="s">
        <v>94</v>
      </c>
      <c r="B73" s="63" t="s">
        <v>94</v>
      </c>
    </row>
    <row r="74" spans="1:6" ht="12.75">
      <c r="A74" s="40">
        <v>8</v>
      </c>
      <c r="B74" s="65" t="s">
        <v>119</v>
      </c>
      <c r="C74" s="44"/>
      <c r="D74" s="44"/>
      <c r="E74" s="44"/>
      <c r="F74" s="44"/>
    </row>
    <row r="75" spans="1:6" ht="12.75">
      <c r="A75" s="31"/>
      <c r="B75" s="64"/>
      <c r="C75" s="32"/>
      <c r="D75" s="32"/>
      <c r="E75" s="32"/>
      <c r="F75" s="32"/>
    </row>
    <row r="76" spans="1:17" ht="12.75">
      <c r="A76" s="31"/>
      <c r="B76" s="64"/>
      <c r="C76" s="29"/>
      <c r="D76" s="29"/>
      <c r="E76" s="29"/>
      <c r="F76" s="29"/>
      <c r="G76" s="34" t="s">
        <v>254</v>
      </c>
      <c r="H76" s="34"/>
      <c r="I76" s="34" t="s">
        <v>264</v>
      </c>
      <c r="J76" s="34"/>
      <c r="K76" s="34" t="s">
        <v>168</v>
      </c>
      <c r="L76" s="34"/>
      <c r="M76" s="34"/>
      <c r="N76" s="34"/>
      <c r="O76" s="34"/>
      <c r="P76" s="34"/>
      <c r="Q76" s="34"/>
    </row>
    <row r="77" spans="1:17" ht="12.75">
      <c r="A77" s="31"/>
      <c r="C77" s="29"/>
      <c r="D77" s="29"/>
      <c r="E77" s="34" t="s">
        <v>253</v>
      </c>
      <c r="F77" s="29"/>
      <c r="G77" s="34" t="s">
        <v>255</v>
      </c>
      <c r="H77" s="34"/>
      <c r="I77" s="34" t="s">
        <v>265</v>
      </c>
      <c r="J77" s="34"/>
      <c r="K77" s="34" t="s">
        <v>169</v>
      </c>
      <c r="L77" s="34"/>
      <c r="M77" s="34" t="s">
        <v>122</v>
      </c>
      <c r="N77" s="34"/>
      <c r="O77" s="34" t="s">
        <v>123</v>
      </c>
      <c r="P77" s="34"/>
      <c r="Q77"/>
    </row>
    <row r="78" spans="1:17" ht="12.75">
      <c r="A78" s="31"/>
      <c r="B78" s="64" t="s">
        <v>120</v>
      </c>
      <c r="C78" s="29"/>
      <c r="D78" s="29"/>
      <c r="E78" s="61"/>
      <c r="F78" s="29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/>
    </row>
    <row r="79" spans="1:17" ht="12.75">
      <c r="A79" s="31"/>
      <c r="B79" s="63" t="s">
        <v>78</v>
      </c>
      <c r="E79" s="36">
        <v>12439</v>
      </c>
      <c r="G79" s="73">
        <v>10198</v>
      </c>
      <c r="H79" s="73"/>
      <c r="I79" s="73">
        <v>7293</v>
      </c>
      <c r="J79" s="73"/>
      <c r="K79" s="147">
        <v>69</v>
      </c>
      <c r="L79" s="73"/>
      <c r="M79" s="73"/>
      <c r="N79" s="73"/>
      <c r="O79" s="73"/>
      <c r="P79" s="36"/>
      <c r="Q79"/>
    </row>
    <row r="80" spans="1:17" ht="12.75">
      <c r="A80" s="31"/>
      <c r="B80" s="63" t="s">
        <v>77</v>
      </c>
      <c r="E80" s="36">
        <v>0</v>
      </c>
      <c r="G80" s="73">
        <v>0</v>
      </c>
      <c r="H80" s="52"/>
      <c r="I80" s="73">
        <v>17490</v>
      </c>
      <c r="J80" s="52"/>
      <c r="K80" s="148">
        <v>500</v>
      </c>
      <c r="L80" s="52"/>
      <c r="M80" s="180">
        <f>-SUM(G80:K80)</f>
        <v>-17990</v>
      </c>
      <c r="N80" s="82"/>
      <c r="O80" s="82"/>
      <c r="P80" s="36"/>
      <c r="Q80"/>
    </row>
    <row r="81" spans="1:17" ht="13.5" thickBot="1">
      <c r="A81" s="31"/>
      <c r="C81" s="27" t="s">
        <v>79</v>
      </c>
      <c r="D81" s="27"/>
      <c r="E81" s="58">
        <f>E79+E80</f>
        <v>12439</v>
      </c>
      <c r="F81" s="27"/>
      <c r="G81" s="58">
        <f>G79+G80</f>
        <v>10198</v>
      </c>
      <c r="H81" s="52"/>
      <c r="I81" s="58">
        <f>I79+I80</f>
        <v>24783</v>
      </c>
      <c r="J81" s="52"/>
      <c r="K81" s="58">
        <f>K79+K80</f>
        <v>569</v>
      </c>
      <c r="L81" s="52"/>
      <c r="M81" s="181">
        <f>M79+M80</f>
        <v>-17990</v>
      </c>
      <c r="N81" s="82"/>
      <c r="O81" s="82">
        <f>SUM(B81:M81)</f>
        <v>29999</v>
      </c>
      <c r="P81" s="36"/>
      <c r="Q81"/>
    </row>
    <row r="82" spans="1:17" ht="13.5" thickTop="1">
      <c r="A82" s="31"/>
      <c r="C82" s="27"/>
      <c r="D82" s="27"/>
      <c r="E82" s="28"/>
      <c r="F82" s="27"/>
      <c r="G82" s="73"/>
      <c r="H82" s="52"/>
      <c r="I82" s="73"/>
      <c r="J82" s="52"/>
      <c r="K82" s="52"/>
      <c r="L82" s="52"/>
      <c r="M82" s="82"/>
      <c r="N82" s="82"/>
      <c r="O82" s="82"/>
      <c r="P82" s="36"/>
      <c r="Q82"/>
    </row>
    <row r="83" spans="1:17" ht="12.75">
      <c r="A83" s="31"/>
      <c r="B83" s="64" t="s">
        <v>121</v>
      </c>
      <c r="C83" s="32"/>
      <c r="D83" s="32"/>
      <c r="E83" s="34"/>
      <c r="F83" s="32"/>
      <c r="G83" s="73"/>
      <c r="H83" s="52"/>
      <c r="I83" s="73"/>
      <c r="J83" s="52"/>
      <c r="K83" s="52"/>
      <c r="L83" s="52"/>
      <c r="M83" s="82"/>
      <c r="N83" s="82"/>
      <c r="O83" s="82"/>
      <c r="P83" s="36"/>
      <c r="Q83"/>
    </row>
    <row r="84" spans="1:17" ht="12.75">
      <c r="A84" s="31"/>
      <c r="B84" s="63" t="s">
        <v>324</v>
      </c>
      <c r="C84" s="32"/>
      <c r="D84" s="32"/>
      <c r="E84" s="34"/>
      <c r="F84" s="32"/>
      <c r="G84" s="73"/>
      <c r="H84" s="52"/>
      <c r="I84" s="73"/>
      <c r="J84" s="52"/>
      <c r="K84" s="52"/>
      <c r="L84" s="52"/>
      <c r="M84" s="82"/>
      <c r="N84" s="82"/>
      <c r="O84" s="82"/>
      <c r="P84" s="36"/>
      <c r="Q84"/>
    </row>
    <row r="85" spans="1:17" s="27" customFormat="1" ht="12.75">
      <c r="A85" s="42"/>
      <c r="B85" s="63"/>
      <c r="C85" s="27" t="s">
        <v>325</v>
      </c>
      <c r="E85" s="28"/>
      <c r="G85" s="83"/>
      <c r="H85" s="84"/>
      <c r="I85" s="83"/>
      <c r="J85" s="84"/>
      <c r="K85" s="84"/>
      <c r="L85" s="84"/>
      <c r="M85" s="85"/>
      <c r="N85" s="85"/>
      <c r="O85" s="85"/>
      <c r="P85" s="28"/>
      <c r="Q85" s="6"/>
    </row>
    <row r="86" spans="1:17" s="27" customFormat="1" ht="12.75">
      <c r="A86" s="42"/>
      <c r="B86" s="63"/>
      <c r="C86" s="27" t="s">
        <v>326</v>
      </c>
      <c r="E86" s="28">
        <v>1104</v>
      </c>
      <c r="G86" s="28">
        <v>801</v>
      </c>
      <c r="H86" s="84"/>
      <c r="I86" s="28">
        <v>658</v>
      </c>
      <c r="J86" s="84"/>
      <c r="K86" s="182">
        <v>-576</v>
      </c>
      <c r="L86" s="84"/>
      <c r="M86" s="85"/>
      <c r="N86" s="85"/>
      <c r="O86" s="85"/>
      <c r="P86" s="28"/>
      <c r="Q86" s="6"/>
    </row>
    <row r="87" spans="1:17" s="27" customFormat="1" ht="12.75">
      <c r="A87" s="42"/>
      <c r="B87" s="63" t="s">
        <v>323</v>
      </c>
      <c r="E87" s="28"/>
      <c r="G87" s="83"/>
      <c r="H87" s="84"/>
      <c r="I87" s="83"/>
      <c r="J87" s="84"/>
      <c r="K87" s="84"/>
      <c r="L87" s="84"/>
      <c r="M87" s="85"/>
      <c r="N87" s="85"/>
      <c r="O87" s="85"/>
      <c r="P87" s="28"/>
      <c r="Q87" s="6"/>
    </row>
    <row r="88" spans="1:17" s="27" customFormat="1" ht="12.75">
      <c r="A88" s="42"/>
      <c r="B88" s="63"/>
      <c r="C88" s="27" t="s">
        <v>322</v>
      </c>
      <c r="E88" s="151" t="s">
        <v>35</v>
      </c>
      <c r="G88" s="152" t="s">
        <v>35</v>
      </c>
      <c r="H88" s="84"/>
      <c r="I88" s="152" t="s">
        <v>35</v>
      </c>
      <c r="J88" s="84"/>
      <c r="K88" s="152">
        <v>997</v>
      </c>
      <c r="L88" s="84"/>
      <c r="M88" s="85"/>
      <c r="N88" s="85"/>
      <c r="O88" s="85"/>
      <c r="P88" s="28"/>
      <c r="Q88" s="6"/>
    </row>
    <row r="89" spans="1:17" s="27" customFormat="1" ht="12.75">
      <c r="A89" s="42"/>
      <c r="B89" s="63" t="s">
        <v>315</v>
      </c>
      <c r="E89" s="28">
        <f>SUM(E86:E88)</f>
        <v>1104</v>
      </c>
      <c r="G89" s="28">
        <f>SUM(G86:G88)</f>
        <v>801</v>
      </c>
      <c r="H89" s="87"/>
      <c r="I89" s="28">
        <f>SUM(I86:I88)</f>
        <v>658</v>
      </c>
      <c r="J89" s="87"/>
      <c r="K89" s="28">
        <f>SUM(K86:K88)</f>
        <v>421</v>
      </c>
      <c r="L89" s="87"/>
      <c r="M89" s="176">
        <v>-47</v>
      </c>
      <c r="N89" s="176"/>
      <c r="O89" s="180">
        <f>SUM(B89:M89)</f>
        <v>2937</v>
      </c>
      <c r="P89" s="28"/>
      <c r="Q89"/>
    </row>
    <row r="90" spans="1:17" ht="12.75">
      <c r="A90" s="31"/>
      <c r="B90" s="63" t="s">
        <v>80</v>
      </c>
      <c r="C90" s="27"/>
      <c r="D90" s="27"/>
      <c r="E90" s="28"/>
      <c r="F90" s="27"/>
      <c r="G90" s="73"/>
      <c r="H90" s="73"/>
      <c r="I90" s="73"/>
      <c r="J90" s="73"/>
      <c r="K90" s="73"/>
      <c r="L90" s="73"/>
      <c r="M90" s="180"/>
      <c r="N90" s="180"/>
      <c r="O90" s="183">
        <v>-255</v>
      </c>
      <c r="P90" s="36"/>
      <c r="Q90"/>
    </row>
    <row r="91" spans="1:17" ht="12.75">
      <c r="A91" s="31"/>
      <c r="C91" s="27" t="s">
        <v>256</v>
      </c>
      <c r="D91" s="27"/>
      <c r="E91" s="28"/>
      <c r="F91" s="27"/>
      <c r="G91" s="73"/>
      <c r="H91" s="73"/>
      <c r="I91" s="73"/>
      <c r="J91" s="73"/>
      <c r="K91" s="73"/>
      <c r="L91" s="73"/>
      <c r="M91" s="180"/>
      <c r="N91" s="180"/>
      <c r="O91" s="180">
        <f>SUM(O89:O90)</f>
        <v>2682</v>
      </c>
      <c r="P91" s="36"/>
      <c r="Q91"/>
    </row>
    <row r="92" spans="1:17" ht="12.75">
      <c r="A92" s="31"/>
      <c r="B92" s="63" t="s">
        <v>81</v>
      </c>
      <c r="C92" s="27"/>
      <c r="D92" s="27"/>
      <c r="E92" s="28"/>
      <c r="F92" s="27"/>
      <c r="G92" s="73"/>
      <c r="H92" s="73"/>
      <c r="I92" s="73"/>
      <c r="J92" s="73"/>
      <c r="K92" s="73"/>
      <c r="L92" s="73"/>
      <c r="M92" s="180"/>
      <c r="N92" s="180"/>
      <c r="O92" s="180" t="s">
        <v>35</v>
      </c>
      <c r="P92" s="36"/>
      <c r="Q92"/>
    </row>
    <row r="93" spans="1:17" ht="12.75">
      <c r="A93" s="31"/>
      <c r="B93" s="63" t="s">
        <v>82</v>
      </c>
      <c r="C93" s="27"/>
      <c r="D93" s="27"/>
      <c r="E93" s="28"/>
      <c r="F93" s="27"/>
      <c r="G93" s="73"/>
      <c r="H93" s="73"/>
      <c r="I93" s="73"/>
      <c r="J93" s="73"/>
      <c r="K93" s="73"/>
      <c r="L93" s="73"/>
      <c r="M93" s="180"/>
      <c r="N93" s="180"/>
      <c r="O93" s="180">
        <f>'IS'!F30</f>
        <v>1942</v>
      </c>
      <c r="P93" s="36"/>
      <c r="Q93"/>
    </row>
    <row r="94" spans="1:17" ht="12.75">
      <c r="A94" s="31"/>
      <c r="B94" s="63" t="s">
        <v>83</v>
      </c>
      <c r="C94" s="27"/>
      <c r="D94" s="27"/>
      <c r="E94" s="28"/>
      <c r="F94" s="27"/>
      <c r="G94" s="73"/>
      <c r="H94" s="73"/>
      <c r="I94" s="73"/>
      <c r="J94" s="73"/>
      <c r="K94" s="73"/>
      <c r="L94" s="73"/>
      <c r="M94" s="180"/>
      <c r="N94" s="180"/>
      <c r="O94" s="180">
        <f>'IS'!F35</f>
        <v>-78</v>
      </c>
      <c r="P94" s="36"/>
      <c r="Q94"/>
    </row>
    <row r="95" spans="1:17" ht="13.5" thickBot="1">
      <c r="A95" s="31"/>
      <c r="C95" s="27" t="s">
        <v>248</v>
      </c>
      <c r="D95" s="27"/>
      <c r="E95" s="28"/>
      <c r="F95" s="27"/>
      <c r="G95" s="73"/>
      <c r="H95" s="73"/>
      <c r="I95" s="73"/>
      <c r="J95" s="73"/>
      <c r="K95" s="73"/>
      <c r="L95" s="73"/>
      <c r="M95" s="180"/>
      <c r="N95" s="180"/>
      <c r="O95" s="181">
        <f>SUM(O91:O94)</f>
        <v>4546</v>
      </c>
      <c r="P95" s="36"/>
      <c r="Q95"/>
    </row>
    <row r="96" spans="1:6" ht="13.5" thickTop="1">
      <c r="A96" s="31"/>
      <c r="C96" s="27"/>
      <c r="D96" s="27"/>
      <c r="E96" s="28"/>
      <c r="F96" s="27"/>
    </row>
    <row r="97" spans="1:6" ht="12.75">
      <c r="A97" s="31">
        <v>9</v>
      </c>
      <c r="B97" s="64" t="s">
        <v>111</v>
      </c>
      <c r="C97" s="27"/>
      <c r="D97" s="27"/>
      <c r="E97" s="27"/>
      <c r="F97" s="27"/>
    </row>
    <row r="98" spans="1:6" ht="12.75">
      <c r="A98" s="31"/>
      <c r="B98" s="63" t="s">
        <v>84</v>
      </c>
      <c r="C98" s="27"/>
      <c r="D98" s="27"/>
      <c r="E98" s="27"/>
      <c r="F98" s="27"/>
    </row>
    <row r="99" spans="1:6" ht="12.75">
      <c r="A99" s="31"/>
      <c r="B99" s="63" t="s">
        <v>85</v>
      </c>
      <c r="C99" s="27"/>
      <c r="D99" s="27"/>
      <c r="E99" s="27"/>
      <c r="F99" s="27"/>
    </row>
    <row r="100" spans="1:6" ht="12.75">
      <c r="A100" s="31"/>
      <c r="C100" s="27"/>
      <c r="D100" s="27"/>
      <c r="E100" s="27"/>
      <c r="F100" s="27"/>
    </row>
    <row r="101" spans="1:6" ht="12.75">
      <c r="A101" s="31">
        <v>10</v>
      </c>
      <c r="B101" s="64" t="s">
        <v>29</v>
      </c>
      <c r="C101" s="32"/>
      <c r="D101" s="32"/>
      <c r="E101" s="32"/>
      <c r="F101" s="32"/>
    </row>
    <row r="102" spans="1:15" ht="12.75">
      <c r="A102" s="31"/>
      <c r="B102" s="63" t="s">
        <v>208</v>
      </c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2.75">
      <c r="A103" s="31"/>
      <c r="B103" s="63" t="s">
        <v>209</v>
      </c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6" ht="12.75">
      <c r="A104" s="31"/>
      <c r="C104" s="27"/>
      <c r="D104" s="27"/>
      <c r="E104" s="27"/>
      <c r="F104" s="27"/>
    </row>
    <row r="105" spans="1:6" ht="12.75">
      <c r="A105" s="31">
        <v>11</v>
      </c>
      <c r="B105" s="64" t="s">
        <v>27</v>
      </c>
      <c r="C105" s="32"/>
      <c r="D105" s="32"/>
      <c r="E105" s="32"/>
      <c r="F105" s="32"/>
    </row>
    <row r="106" spans="1:15" ht="12.75">
      <c r="A106" s="31"/>
      <c r="B106" s="62" t="s">
        <v>257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2.75">
      <c r="A107" s="31"/>
      <c r="B107" s="62" t="s">
        <v>258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2.75">
      <c r="A108" s="31"/>
      <c r="B108" s="62" t="s">
        <v>259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ht="12.75">
      <c r="A109" s="31"/>
    </row>
    <row r="110" spans="1:6" ht="12.75">
      <c r="A110" s="40">
        <v>12</v>
      </c>
      <c r="B110" s="65" t="s">
        <v>114</v>
      </c>
      <c r="C110" s="32"/>
      <c r="D110" s="32"/>
      <c r="E110" s="32"/>
      <c r="F110" s="32"/>
    </row>
    <row r="111" spans="1:6" ht="12.75">
      <c r="A111" s="31"/>
      <c r="B111" s="64" t="s">
        <v>31</v>
      </c>
      <c r="C111" s="32" t="s">
        <v>20</v>
      </c>
      <c r="D111" s="32"/>
      <c r="E111" s="32"/>
      <c r="F111" s="32"/>
    </row>
    <row r="112" spans="1:13" ht="12.75">
      <c r="A112" s="31"/>
      <c r="B112" s="64"/>
      <c r="C112" s="32"/>
      <c r="D112" s="32"/>
      <c r="E112" s="32"/>
      <c r="F112" s="32"/>
      <c r="K112" s="34" t="s">
        <v>9</v>
      </c>
      <c r="L112" s="34"/>
      <c r="M112" s="34" t="s">
        <v>36</v>
      </c>
    </row>
    <row r="113" spans="1:13" ht="12.75">
      <c r="A113" s="31"/>
      <c r="K113" s="34" t="s">
        <v>38</v>
      </c>
      <c r="L113" s="34"/>
      <c r="M113" s="34" t="s">
        <v>37</v>
      </c>
    </row>
    <row r="114" spans="1:13" ht="12.75">
      <c r="A114" s="31"/>
      <c r="K114" s="67">
        <v>38533</v>
      </c>
      <c r="L114" s="67"/>
      <c r="M114" s="67">
        <v>38352</v>
      </c>
    </row>
    <row r="115" spans="1:13" ht="12.75">
      <c r="A115" s="31"/>
      <c r="K115" s="34" t="s">
        <v>10</v>
      </c>
      <c r="L115" s="34"/>
      <c r="M115" s="34" t="s">
        <v>10</v>
      </c>
    </row>
    <row r="116" spans="2:13" ht="12.75">
      <c r="B116" s="63" t="s">
        <v>45</v>
      </c>
      <c r="C116" s="30" t="s">
        <v>144</v>
      </c>
      <c r="M116" s="36"/>
    </row>
    <row r="117" spans="3:13" ht="12.75">
      <c r="C117" s="30" t="s">
        <v>145</v>
      </c>
      <c r="K117" s="73">
        <v>695</v>
      </c>
      <c r="L117" s="36"/>
      <c r="M117" s="36">
        <v>695</v>
      </c>
    </row>
    <row r="118" spans="2:11" ht="12.75">
      <c r="B118" s="63" t="s">
        <v>46</v>
      </c>
      <c r="C118" s="30" t="s">
        <v>146</v>
      </c>
      <c r="K118" s="33"/>
    </row>
    <row r="119" spans="3:13" ht="12.75">
      <c r="C119" s="30" t="s">
        <v>147</v>
      </c>
      <c r="K119" s="73">
        <v>4500</v>
      </c>
      <c r="L119" s="36"/>
      <c r="M119" s="36">
        <v>4500</v>
      </c>
    </row>
    <row r="120" spans="2:11" ht="12.75" hidden="1">
      <c r="B120" s="63" t="s">
        <v>47</v>
      </c>
      <c r="C120" s="30" t="s">
        <v>148</v>
      </c>
      <c r="K120" s="33"/>
    </row>
    <row r="121" spans="2:13" ht="12.75" hidden="1">
      <c r="B121" s="64"/>
      <c r="C121" s="30" t="s">
        <v>149</v>
      </c>
      <c r="K121" s="90" t="s">
        <v>35</v>
      </c>
      <c r="L121" s="36"/>
      <c r="M121" s="92" t="s">
        <v>35</v>
      </c>
    </row>
    <row r="122" spans="1:13" ht="13.5" thickBot="1">
      <c r="A122" s="43"/>
      <c r="K122" s="38">
        <f>SUM(K116:K121)</f>
        <v>5195</v>
      </c>
      <c r="L122" s="37"/>
      <c r="M122" s="38">
        <f>SUM(M116:M121)</f>
        <v>5195</v>
      </c>
    </row>
    <row r="123" spans="1:14" ht="13.5" thickTop="1">
      <c r="A123" s="43"/>
      <c r="K123" s="37"/>
      <c r="L123" s="37"/>
      <c r="M123" s="37"/>
      <c r="N123" s="37"/>
    </row>
    <row r="124" spans="1:14" ht="12.75">
      <c r="A124" s="43"/>
      <c r="B124" s="64" t="s">
        <v>32</v>
      </c>
      <c r="C124" s="32" t="s">
        <v>115</v>
      </c>
      <c r="D124" s="32"/>
      <c r="E124" s="32"/>
      <c r="F124" s="32"/>
      <c r="K124" s="37"/>
      <c r="L124" s="37"/>
      <c r="M124" s="37"/>
      <c r="N124" s="37"/>
    </row>
    <row r="125" spans="1:14" ht="12.75">
      <c r="A125" s="43"/>
      <c r="B125" s="64"/>
      <c r="C125" s="30" t="s">
        <v>210</v>
      </c>
      <c r="K125" s="37"/>
      <c r="L125" s="37"/>
      <c r="M125" s="37"/>
      <c r="N125" s="37"/>
    </row>
    <row r="126" spans="1:14" ht="12.75">
      <c r="A126" s="43"/>
      <c r="K126" s="37"/>
      <c r="L126" s="37"/>
      <c r="M126" s="37"/>
      <c r="N126" s="37"/>
    </row>
    <row r="127" spans="1:6" ht="12.75">
      <c r="A127" s="32" t="s">
        <v>86</v>
      </c>
      <c r="C127" s="27"/>
      <c r="D127" s="27"/>
      <c r="E127" s="27"/>
      <c r="F127" s="27"/>
    </row>
    <row r="128" spans="1:6" ht="12.75">
      <c r="A128" s="31"/>
      <c r="C128" s="27"/>
      <c r="D128" s="27"/>
      <c r="E128" s="27"/>
      <c r="F128" s="27"/>
    </row>
    <row r="129" spans="1:6" ht="12.75">
      <c r="A129" s="40">
        <v>13</v>
      </c>
      <c r="B129" s="64" t="s">
        <v>112</v>
      </c>
      <c r="C129" s="32"/>
      <c r="D129" s="32"/>
      <c r="E129" s="32"/>
      <c r="F129" s="32"/>
    </row>
    <row r="130" spans="2:6" ht="12.75">
      <c r="B130" s="64" t="s">
        <v>31</v>
      </c>
      <c r="C130" s="32" t="s">
        <v>33</v>
      </c>
      <c r="D130" s="32"/>
      <c r="E130" s="32"/>
      <c r="F130" s="32"/>
    </row>
    <row r="131" spans="2:13" ht="12.75">
      <c r="B131" s="64"/>
      <c r="C131" s="32"/>
      <c r="D131" s="32"/>
      <c r="E131" s="32"/>
      <c r="F131" s="32"/>
      <c r="G131" s="197" t="s">
        <v>134</v>
      </c>
      <c r="H131" s="197"/>
      <c r="I131" s="197"/>
      <c r="K131" s="197" t="s">
        <v>278</v>
      </c>
      <c r="L131" s="197"/>
      <c r="M131" s="197"/>
    </row>
    <row r="132" spans="2:13" ht="12.75">
      <c r="B132" s="64"/>
      <c r="C132" s="32"/>
      <c r="D132" s="32"/>
      <c r="E132" s="32"/>
      <c r="F132" s="32"/>
      <c r="G132" s="197" t="s">
        <v>285</v>
      </c>
      <c r="H132" s="197"/>
      <c r="I132" s="197"/>
      <c r="K132" s="197" t="str">
        <f>G132</f>
        <v>Ended 30 June</v>
      </c>
      <c r="L132" s="197"/>
      <c r="M132" s="197"/>
    </row>
    <row r="133" spans="2:13" ht="12.75">
      <c r="B133" s="64"/>
      <c r="C133" s="32"/>
      <c r="D133" s="32"/>
      <c r="E133" s="32"/>
      <c r="F133" s="32"/>
      <c r="G133" s="69">
        <v>2005</v>
      </c>
      <c r="H133" s="7"/>
      <c r="I133" s="69">
        <v>2004</v>
      </c>
      <c r="K133" s="69">
        <v>2005</v>
      </c>
      <c r="L133" s="7"/>
      <c r="M133" s="69">
        <v>2004</v>
      </c>
    </row>
    <row r="134" spans="2:13" ht="12.75">
      <c r="B134" s="64"/>
      <c r="C134" s="32"/>
      <c r="D134" s="32"/>
      <c r="E134" s="32"/>
      <c r="F134" s="32"/>
      <c r="G134" s="5" t="s">
        <v>10</v>
      </c>
      <c r="H134" s="5"/>
      <c r="I134" s="5" t="s">
        <v>10</v>
      </c>
      <c r="K134" s="5" t="s">
        <v>10</v>
      </c>
      <c r="L134" s="5"/>
      <c r="M134" s="5" t="s">
        <v>10</v>
      </c>
    </row>
    <row r="135" spans="2:13" s="27" customFormat="1" ht="12.75">
      <c r="B135" s="63"/>
      <c r="C135" s="27" t="s">
        <v>132</v>
      </c>
      <c r="G135" s="83">
        <f>K135-347</f>
        <v>203</v>
      </c>
      <c r="H135" s="83"/>
      <c r="I135" s="83">
        <v>4042</v>
      </c>
      <c r="K135" s="83">
        <v>550</v>
      </c>
      <c r="L135" s="28"/>
      <c r="M135" s="28">
        <v>8946</v>
      </c>
    </row>
    <row r="136" spans="2:13" s="27" customFormat="1" ht="12.75">
      <c r="B136" s="63"/>
      <c r="C136" s="27" t="s">
        <v>232</v>
      </c>
      <c r="G136" s="176">
        <f>K136-472</f>
        <v>1530</v>
      </c>
      <c r="H136" s="172"/>
      <c r="I136" s="172">
        <v>-95</v>
      </c>
      <c r="K136" s="86">
        <v>2002</v>
      </c>
      <c r="L136" s="17"/>
      <c r="M136" s="60">
        <v>334</v>
      </c>
    </row>
    <row r="137" ht="12.75">
      <c r="B137" s="64"/>
    </row>
    <row r="138" spans="2:15" ht="12.75">
      <c r="B138" s="64"/>
      <c r="C138" s="33" t="s">
        <v>196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2:15" ht="12.75">
      <c r="B139" s="64"/>
      <c r="C139" s="33" t="s">
        <v>244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2:15" ht="12.75">
      <c r="B140" s="64"/>
      <c r="C140" s="33" t="s">
        <v>197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2:15" ht="12.75">
      <c r="B141" s="6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2:15" ht="12.75">
      <c r="B142" s="64"/>
      <c r="C142" s="33" t="s">
        <v>260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2:15" ht="12.75">
      <c r="B143" s="64"/>
      <c r="C143" s="33" t="s">
        <v>319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2:15" ht="12.75">
      <c r="B144" s="64"/>
      <c r="C144" s="33" t="s">
        <v>307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ht="12.75">
      <c r="B145" s="64"/>
    </row>
    <row r="146" spans="2:6" ht="12.75">
      <c r="B146" s="64" t="s">
        <v>32</v>
      </c>
      <c r="C146" s="32" t="s">
        <v>34</v>
      </c>
      <c r="D146" s="32"/>
      <c r="E146" s="32"/>
      <c r="F146" s="32"/>
    </row>
    <row r="147" spans="2:13" ht="12.75">
      <c r="B147" s="64"/>
      <c r="C147" s="32"/>
      <c r="D147" s="32"/>
      <c r="E147" s="32"/>
      <c r="F147" s="32"/>
      <c r="G147" s="197" t="s">
        <v>134</v>
      </c>
      <c r="H147" s="197"/>
      <c r="I147" s="197"/>
      <c r="K147" s="197" t="str">
        <f>K131</f>
        <v>6 Months</v>
      </c>
      <c r="L147" s="197"/>
      <c r="M147" s="197"/>
    </row>
    <row r="148" spans="2:13" ht="12.75">
      <c r="B148" s="64"/>
      <c r="C148" s="32"/>
      <c r="D148" s="32"/>
      <c r="E148" s="32"/>
      <c r="F148" s="32"/>
      <c r="G148" s="197" t="str">
        <f>G132</f>
        <v>Ended 30 June</v>
      </c>
      <c r="H148" s="197"/>
      <c r="I148" s="197"/>
      <c r="K148" s="197" t="str">
        <f>K132</f>
        <v>Ended 30 June</v>
      </c>
      <c r="L148" s="197"/>
      <c r="M148" s="197"/>
    </row>
    <row r="149" spans="2:13" ht="12.75">
      <c r="B149" s="64"/>
      <c r="C149" s="32"/>
      <c r="D149" s="32"/>
      <c r="E149" s="32"/>
      <c r="F149" s="32"/>
      <c r="G149" s="69">
        <f>G133</f>
        <v>2005</v>
      </c>
      <c r="H149" s="7"/>
      <c r="I149" s="69">
        <f>I133</f>
        <v>2004</v>
      </c>
      <c r="K149" s="69">
        <f>K133</f>
        <v>2005</v>
      </c>
      <c r="L149" s="7"/>
      <c r="M149" s="69">
        <f>M133</f>
        <v>2004</v>
      </c>
    </row>
    <row r="150" spans="2:13" ht="12.75">
      <c r="B150" s="64"/>
      <c r="C150" s="32"/>
      <c r="D150" s="32"/>
      <c r="E150" s="32"/>
      <c r="F150" s="32"/>
      <c r="G150" s="5" t="s">
        <v>10</v>
      </c>
      <c r="H150" s="5"/>
      <c r="I150" s="5" t="s">
        <v>10</v>
      </c>
      <c r="K150" s="5" t="s">
        <v>10</v>
      </c>
      <c r="L150" s="5"/>
      <c r="M150" s="5" t="s">
        <v>10</v>
      </c>
    </row>
    <row r="151" spans="2:13" ht="12.75">
      <c r="B151" s="64"/>
      <c r="C151" s="27" t="s">
        <v>132</v>
      </c>
      <c r="D151" s="27"/>
      <c r="E151" s="27"/>
      <c r="F151" s="27"/>
      <c r="G151" s="84">
        <f>'IS'!B16</f>
        <v>14507</v>
      </c>
      <c r="H151" s="84"/>
      <c r="I151" s="84">
        <f>'IS'!D16</f>
        <v>17330</v>
      </c>
      <c r="K151" s="84">
        <f>'IS'!F16</f>
        <v>29999</v>
      </c>
      <c r="L151" s="60"/>
      <c r="M151" s="84">
        <f>'IS'!H16</f>
        <v>32538</v>
      </c>
    </row>
    <row r="152" spans="2:13" ht="12.75">
      <c r="B152" s="64"/>
      <c r="C152" s="27" t="s">
        <v>232</v>
      </c>
      <c r="D152" s="27"/>
      <c r="E152" s="27"/>
      <c r="F152" s="27"/>
      <c r="G152" s="172">
        <f>'IS'!B33</f>
        <v>2952</v>
      </c>
      <c r="H152" s="172"/>
      <c r="I152" s="172">
        <f>'IS'!D33</f>
        <v>-8536</v>
      </c>
      <c r="J152" s="169"/>
      <c r="K152" s="172">
        <f>'IS'!F33</f>
        <v>4624</v>
      </c>
      <c r="L152" s="161"/>
      <c r="M152" s="172">
        <f>'IS'!H33</f>
        <v>-9139</v>
      </c>
    </row>
    <row r="153" ht="12.75">
      <c r="B153" s="64"/>
    </row>
    <row r="154" spans="2:15" ht="12.75">
      <c r="B154" s="64"/>
      <c r="C154" s="33" t="s">
        <v>308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2:15" ht="12.75">
      <c r="B155" s="64"/>
      <c r="C155" s="33" t="s">
        <v>318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ht="12.75">
      <c r="A156" s="31"/>
    </row>
    <row r="157" spans="1:6" ht="12.75">
      <c r="A157" s="40">
        <v>14</v>
      </c>
      <c r="B157" s="65" t="s">
        <v>312</v>
      </c>
      <c r="C157" s="44"/>
      <c r="D157" s="44"/>
      <c r="E157" s="44"/>
      <c r="F157" s="44"/>
    </row>
    <row r="158" spans="1:6" ht="12.75">
      <c r="A158" s="40"/>
      <c r="B158" s="65"/>
      <c r="C158" s="44"/>
      <c r="D158" s="44"/>
      <c r="E158" s="44"/>
      <c r="F158" s="44"/>
    </row>
    <row r="159" spans="2:15" ht="12.75">
      <c r="B159" s="64"/>
      <c r="C159" s="32"/>
      <c r="D159" s="32"/>
      <c r="E159" s="32"/>
      <c r="F159" s="32"/>
      <c r="I159" s="197" t="s">
        <v>133</v>
      </c>
      <c r="J159" s="197"/>
      <c r="K159" s="197"/>
      <c r="L159" s="5"/>
      <c r="O159" s="34"/>
    </row>
    <row r="160" spans="2:15" ht="12.75">
      <c r="B160" s="64"/>
      <c r="C160" s="32"/>
      <c r="D160" s="32"/>
      <c r="E160" s="32"/>
      <c r="F160" s="32"/>
      <c r="I160" s="7">
        <v>38533</v>
      </c>
      <c r="J160" s="16"/>
      <c r="K160" s="7">
        <v>38442</v>
      </c>
      <c r="L160" s="16"/>
      <c r="O160" s="16"/>
    </row>
    <row r="161" spans="2:15" ht="12.75">
      <c r="B161" s="64"/>
      <c r="C161" s="32"/>
      <c r="D161" s="32"/>
      <c r="E161" s="32"/>
      <c r="F161" s="32"/>
      <c r="I161" s="5" t="s">
        <v>10</v>
      </c>
      <c r="J161" s="5"/>
      <c r="K161" s="5" t="s">
        <v>10</v>
      </c>
      <c r="L161" s="5"/>
      <c r="O161" s="5"/>
    </row>
    <row r="162" spans="2:15" ht="12.75">
      <c r="B162" s="27" t="s">
        <v>132</v>
      </c>
      <c r="I162" s="80">
        <f>G151</f>
        <v>14507</v>
      </c>
      <c r="J162" s="79"/>
      <c r="K162" s="79">
        <v>15492</v>
      </c>
      <c r="L162" s="17"/>
      <c r="O162" s="17"/>
    </row>
    <row r="163" spans="2:15" ht="12.75">
      <c r="B163" s="27" t="s">
        <v>193</v>
      </c>
      <c r="I163" s="80">
        <f>G152</f>
        <v>2952</v>
      </c>
      <c r="J163" s="79"/>
      <c r="K163" s="99">
        <v>1672</v>
      </c>
      <c r="L163" s="60"/>
      <c r="O163" s="60"/>
    </row>
    <row r="164" spans="1:6" ht="12.75">
      <c r="A164" s="40"/>
      <c r="B164" s="65"/>
      <c r="C164" s="44"/>
      <c r="D164" s="44"/>
      <c r="E164" s="44"/>
      <c r="F164" s="44"/>
    </row>
    <row r="165" spans="1:16" ht="12.75">
      <c r="A165" s="40"/>
      <c r="B165" s="33" t="s">
        <v>316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ht="12.75">
      <c r="A166" s="40"/>
      <c r="B166" s="62" t="s">
        <v>317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2" ht="12.75">
      <c r="A167" s="40"/>
      <c r="B167" s="62"/>
    </row>
    <row r="168" spans="1:6" ht="12.75">
      <c r="A168" s="40">
        <v>15</v>
      </c>
      <c r="B168" s="65" t="s">
        <v>53</v>
      </c>
      <c r="C168" s="32"/>
      <c r="D168" s="32"/>
      <c r="E168" s="32"/>
      <c r="F168" s="32"/>
    </row>
    <row r="169" spans="1:2" s="33" customFormat="1" ht="12.75">
      <c r="A169" s="40"/>
      <c r="B169" s="62" t="s">
        <v>320</v>
      </c>
    </row>
    <row r="170" spans="1:2" s="33" customFormat="1" ht="12.75">
      <c r="A170" s="40"/>
      <c r="B170" s="62" t="s">
        <v>321</v>
      </c>
    </row>
    <row r="171" ht="12.75">
      <c r="A171" s="31"/>
    </row>
    <row r="172" spans="1:6" ht="12.75">
      <c r="A172" s="31">
        <v>16</v>
      </c>
      <c r="B172" s="64" t="s">
        <v>31</v>
      </c>
      <c r="C172" s="32" t="s">
        <v>128</v>
      </c>
      <c r="D172" s="32"/>
      <c r="E172" s="32"/>
      <c r="F172" s="32"/>
    </row>
    <row r="173" spans="1:6" ht="12.75">
      <c r="A173" s="31"/>
      <c r="B173" s="64"/>
      <c r="C173" s="32" t="s">
        <v>129</v>
      </c>
      <c r="D173" s="32"/>
      <c r="E173" s="32"/>
      <c r="F173" s="32"/>
    </row>
    <row r="174" spans="1:3" ht="12.75">
      <c r="A174" s="31"/>
      <c r="C174" s="30" t="s">
        <v>21</v>
      </c>
    </row>
    <row r="175" ht="12.75">
      <c r="A175" s="31"/>
    </row>
    <row r="176" spans="1:6" ht="12.75">
      <c r="A176" s="31">
        <v>16</v>
      </c>
      <c r="B176" s="64" t="s">
        <v>32</v>
      </c>
      <c r="C176" s="32" t="s">
        <v>118</v>
      </c>
      <c r="D176" s="32"/>
      <c r="E176" s="32"/>
      <c r="F176" s="32"/>
    </row>
    <row r="177" spans="1:3" ht="12.75">
      <c r="A177" s="31"/>
      <c r="C177" s="30" t="s">
        <v>21</v>
      </c>
    </row>
    <row r="178" ht="12.75">
      <c r="A178" s="31"/>
    </row>
    <row r="179" spans="1:6" ht="12.75">
      <c r="A179" s="40">
        <v>17</v>
      </c>
      <c r="B179" s="64" t="s">
        <v>113</v>
      </c>
      <c r="C179" s="32"/>
      <c r="D179" s="32"/>
      <c r="E179" s="32"/>
      <c r="F179" s="32"/>
    </row>
    <row r="180" spans="1:6" ht="12.75">
      <c r="A180" s="40"/>
      <c r="B180" s="64"/>
      <c r="C180" s="32"/>
      <c r="D180" s="32"/>
      <c r="E180" s="32"/>
      <c r="F180" s="32"/>
    </row>
    <row r="181" spans="1:14" ht="12.75">
      <c r="A181" s="31"/>
      <c r="I181" s="35" t="s">
        <v>9</v>
      </c>
      <c r="J181" s="35"/>
      <c r="K181" s="35" t="s">
        <v>278</v>
      </c>
      <c r="N181" s="34"/>
    </row>
    <row r="182" spans="1:14" ht="12.75">
      <c r="A182" s="31"/>
      <c r="I182" s="35" t="s">
        <v>38</v>
      </c>
      <c r="J182" s="35"/>
      <c r="K182" s="35" t="s">
        <v>38</v>
      </c>
      <c r="N182" s="34"/>
    </row>
    <row r="183" spans="1:14" ht="12.75">
      <c r="A183" s="31"/>
      <c r="I183" s="7">
        <v>38533</v>
      </c>
      <c r="J183" s="35"/>
      <c r="K183" s="7">
        <f>I183</f>
        <v>38533</v>
      </c>
      <c r="N183" s="34"/>
    </row>
    <row r="184" spans="1:14" ht="12.75">
      <c r="A184" s="31"/>
      <c r="I184" s="35" t="s">
        <v>10</v>
      </c>
      <c r="J184" s="35"/>
      <c r="K184" s="35" t="s">
        <v>10</v>
      </c>
      <c r="N184" s="35"/>
    </row>
    <row r="185" spans="1:14" ht="12.75">
      <c r="A185" s="31"/>
      <c r="B185" s="63" t="s">
        <v>17</v>
      </c>
      <c r="I185" s="180">
        <f>K185+24</f>
        <v>-24</v>
      </c>
      <c r="J185" s="180"/>
      <c r="K185" s="180">
        <v>-48</v>
      </c>
      <c r="N185" s="36"/>
    </row>
    <row r="186" spans="1:14" ht="12.75">
      <c r="A186" s="31"/>
      <c r="B186" s="63" t="s">
        <v>18</v>
      </c>
      <c r="I186" s="180">
        <f>K186-7</f>
        <v>8</v>
      </c>
      <c r="J186" s="180"/>
      <c r="K186" s="180">
        <v>15</v>
      </c>
      <c r="N186" s="36"/>
    </row>
    <row r="187" spans="1:14" ht="12.75">
      <c r="A187" s="31"/>
      <c r="B187" s="63" t="s">
        <v>286</v>
      </c>
      <c r="I187" s="180">
        <f>K187</f>
        <v>-45</v>
      </c>
      <c r="J187" s="180"/>
      <c r="K187" s="180">
        <v>-45</v>
      </c>
      <c r="N187" s="36"/>
    </row>
    <row r="188" spans="1:14" ht="13.5" thickBot="1">
      <c r="A188" s="31"/>
      <c r="I188" s="184">
        <f>SUM(I185:I187)</f>
        <v>-61</v>
      </c>
      <c r="J188" s="185"/>
      <c r="K188" s="184">
        <f>SUM(K185:K187)</f>
        <v>-78</v>
      </c>
      <c r="N188" s="37"/>
    </row>
    <row r="189" spans="1:15" ht="13.5" thickTop="1">
      <c r="A189" s="31"/>
      <c r="J189" s="39"/>
      <c r="O189" s="37"/>
    </row>
    <row r="190" spans="1:15" ht="12.75">
      <c r="A190" s="31"/>
      <c r="B190" s="62" t="s">
        <v>245</v>
      </c>
      <c r="O190" s="37"/>
    </row>
    <row r="191" spans="1:15" ht="12.75">
      <c r="A191" s="31"/>
      <c r="B191" s="63" t="s">
        <v>246</v>
      </c>
      <c r="O191" s="37"/>
    </row>
    <row r="192" spans="1:15" ht="12.75">
      <c r="A192" s="31"/>
      <c r="M192" s="37"/>
      <c r="N192" s="37"/>
      <c r="O192" s="37"/>
    </row>
    <row r="193" spans="1:6" ht="12.75">
      <c r="A193" s="31">
        <v>18</v>
      </c>
      <c r="B193" s="64" t="s">
        <v>26</v>
      </c>
      <c r="C193" s="32"/>
      <c r="D193" s="32"/>
      <c r="E193" s="32"/>
      <c r="F193" s="32"/>
    </row>
    <row r="194" spans="1:2" ht="12.75">
      <c r="A194" s="31"/>
      <c r="B194" s="63" t="s">
        <v>287</v>
      </c>
    </row>
    <row r="195" spans="1:2" ht="12.75">
      <c r="A195" s="31"/>
      <c r="B195" s="63" t="s">
        <v>288</v>
      </c>
    </row>
    <row r="196" ht="12.75">
      <c r="A196" s="31"/>
    </row>
    <row r="197" spans="1:6" ht="12.75">
      <c r="A197" s="31">
        <v>19</v>
      </c>
      <c r="B197" s="64" t="s">
        <v>88</v>
      </c>
      <c r="C197" s="32"/>
      <c r="D197" s="32"/>
      <c r="E197" s="32"/>
      <c r="F197" s="32"/>
    </row>
    <row r="198" spans="3:14" ht="12.75">
      <c r="C198" s="39"/>
      <c r="D198" s="39"/>
      <c r="E198" s="39"/>
      <c r="F198" s="39"/>
      <c r="G198" s="39"/>
      <c r="H198" s="39"/>
      <c r="I198" s="39"/>
      <c r="J198" s="39"/>
      <c r="K198" s="57" t="s">
        <v>9</v>
      </c>
      <c r="L198" s="57"/>
      <c r="M198" s="57" t="str">
        <f>K181</f>
        <v>6 Months</v>
      </c>
      <c r="N198" s="35"/>
    </row>
    <row r="199" spans="3:14" ht="12.75">
      <c r="C199" s="39"/>
      <c r="D199" s="39"/>
      <c r="E199" s="39"/>
      <c r="F199" s="39"/>
      <c r="G199" s="39"/>
      <c r="H199" s="39"/>
      <c r="I199" s="39"/>
      <c r="J199" s="39"/>
      <c r="K199" s="57" t="s">
        <v>38</v>
      </c>
      <c r="L199" s="57"/>
      <c r="M199" s="57" t="s">
        <v>38</v>
      </c>
      <c r="N199" s="35"/>
    </row>
    <row r="200" spans="3:14" ht="12.75">
      <c r="C200" s="39"/>
      <c r="D200" s="39"/>
      <c r="E200" s="39"/>
      <c r="F200" s="39"/>
      <c r="G200" s="39"/>
      <c r="H200" s="39"/>
      <c r="I200" s="39"/>
      <c r="J200" s="39"/>
      <c r="K200" s="125">
        <f>I183</f>
        <v>38533</v>
      </c>
      <c r="L200" s="57"/>
      <c r="M200" s="125">
        <f>K183</f>
        <v>38533</v>
      </c>
      <c r="N200" s="35"/>
    </row>
    <row r="201" spans="3:14" ht="12.75">
      <c r="C201" s="39"/>
      <c r="D201" s="39"/>
      <c r="E201" s="39"/>
      <c r="F201" s="39"/>
      <c r="G201" s="39"/>
      <c r="H201" s="39"/>
      <c r="I201" s="39"/>
      <c r="J201" s="39"/>
      <c r="K201" s="57" t="s">
        <v>10</v>
      </c>
      <c r="L201" s="57"/>
      <c r="M201" s="57" t="s">
        <v>10</v>
      </c>
      <c r="N201" s="35"/>
    </row>
    <row r="202" spans="2:14" ht="12.75">
      <c r="B202" s="64" t="s">
        <v>31</v>
      </c>
      <c r="C202" s="32" t="s">
        <v>89</v>
      </c>
      <c r="D202" s="32"/>
      <c r="E202" s="32"/>
      <c r="F202" s="32"/>
      <c r="G202" s="39"/>
      <c r="H202" s="39"/>
      <c r="I202" s="39"/>
      <c r="J202" s="39"/>
      <c r="K202" s="57"/>
      <c r="L202" s="57"/>
      <c r="M202" s="57"/>
      <c r="N202" s="35"/>
    </row>
    <row r="203" spans="3:14" ht="12.75">
      <c r="C203" s="39" t="s">
        <v>19</v>
      </c>
      <c r="D203" s="39"/>
      <c r="E203" s="39"/>
      <c r="F203" s="39"/>
      <c r="G203" s="39"/>
      <c r="H203" s="39"/>
      <c r="I203" s="39"/>
      <c r="J203" s="39"/>
      <c r="K203" s="73">
        <v>0</v>
      </c>
      <c r="L203" s="52"/>
      <c r="M203" s="73">
        <f>K203</f>
        <v>0</v>
      </c>
      <c r="N203" s="37"/>
    </row>
    <row r="204" spans="3:14" ht="12.75">
      <c r="C204" s="39" t="s">
        <v>87</v>
      </c>
      <c r="D204" s="39"/>
      <c r="E204" s="39"/>
      <c r="F204" s="39"/>
      <c r="G204" s="39"/>
      <c r="H204" s="39"/>
      <c r="I204" s="39"/>
      <c r="J204" s="39"/>
      <c r="K204" s="52">
        <v>0</v>
      </c>
      <c r="L204" s="52"/>
      <c r="M204" s="52">
        <f>K204</f>
        <v>0</v>
      </c>
      <c r="N204" s="37"/>
    </row>
    <row r="205" spans="3:14" ht="12.75">
      <c r="C205" s="39" t="s">
        <v>235</v>
      </c>
      <c r="D205" s="39"/>
      <c r="E205" s="39"/>
      <c r="F205" s="39"/>
      <c r="G205" s="39"/>
      <c r="H205" s="39"/>
      <c r="I205" s="39"/>
      <c r="J205" s="39"/>
      <c r="K205" s="73">
        <v>0</v>
      </c>
      <c r="L205" s="52"/>
      <c r="M205" s="52">
        <f>K205</f>
        <v>0</v>
      </c>
      <c r="N205" s="37"/>
    </row>
    <row r="206" spans="1:15" ht="12.75">
      <c r="A206" s="41"/>
      <c r="B206" s="66"/>
      <c r="C206" s="39"/>
      <c r="D206" s="39"/>
      <c r="E206" s="39"/>
      <c r="F206" s="39"/>
      <c r="G206" s="39"/>
      <c r="H206" s="39"/>
      <c r="I206" s="39"/>
      <c r="J206" s="39"/>
      <c r="K206" s="88"/>
      <c r="L206" s="88"/>
      <c r="M206" s="88"/>
      <c r="N206" s="39"/>
      <c r="O206" s="39"/>
    </row>
    <row r="207" spans="2:15" ht="12.75">
      <c r="B207" s="64" t="s">
        <v>32</v>
      </c>
      <c r="C207" s="45" t="s">
        <v>90</v>
      </c>
      <c r="D207" s="45"/>
      <c r="E207" s="45"/>
      <c r="F207" s="45"/>
      <c r="G207" s="39"/>
      <c r="H207" s="39"/>
      <c r="I207" s="39"/>
      <c r="J207" s="39"/>
      <c r="K207" s="88"/>
      <c r="L207" s="88"/>
      <c r="M207" s="88"/>
      <c r="N207" s="39"/>
      <c r="O207" s="39"/>
    </row>
    <row r="208" spans="3:14" ht="12.75">
      <c r="C208" s="39" t="s">
        <v>91</v>
      </c>
      <c r="D208" s="39"/>
      <c r="E208" s="39"/>
      <c r="F208" s="39"/>
      <c r="G208" s="39"/>
      <c r="H208" s="39"/>
      <c r="I208" s="39"/>
      <c r="J208" s="39"/>
      <c r="K208" s="52">
        <v>496</v>
      </c>
      <c r="L208" s="88"/>
      <c r="M208" s="52">
        <f>K208</f>
        <v>496</v>
      </c>
      <c r="N208" s="37"/>
    </row>
    <row r="209" spans="3:14" ht="12.75">
      <c r="C209" s="39" t="s">
        <v>92</v>
      </c>
      <c r="D209" s="39"/>
      <c r="E209" s="39"/>
      <c r="F209" s="39"/>
      <c r="G209" s="39"/>
      <c r="H209" s="39"/>
      <c r="I209" s="39"/>
      <c r="J209" s="39"/>
      <c r="K209" s="52">
        <v>496</v>
      </c>
      <c r="L209" s="88"/>
      <c r="M209" s="52">
        <f>K209</f>
        <v>496</v>
      </c>
      <c r="N209" s="37"/>
    </row>
    <row r="210" spans="3:14" ht="12.75">
      <c r="C210" s="39" t="s">
        <v>93</v>
      </c>
      <c r="D210" s="39"/>
      <c r="E210" s="39"/>
      <c r="F210" s="39"/>
      <c r="G210" s="39"/>
      <c r="H210" s="39"/>
      <c r="I210" s="39"/>
      <c r="J210" s="39"/>
      <c r="K210" s="52">
        <v>422</v>
      </c>
      <c r="L210" s="88"/>
      <c r="M210" s="52">
        <f>K210</f>
        <v>422</v>
      </c>
      <c r="N210" s="37"/>
    </row>
    <row r="211" spans="1:15" ht="12.75">
      <c r="A211" s="42"/>
      <c r="B211" s="66" t="s">
        <v>25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7"/>
    </row>
    <row r="212" spans="1:6" ht="12.75">
      <c r="A212" s="40">
        <v>20</v>
      </c>
      <c r="B212" s="64" t="s">
        <v>31</v>
      </c>
      <c r="C212" s="44" t="s">
        <v>51</v>
      </c>
      <c r="D212" s="44"/>
      <c r="E212" s="44"/>
      <c r="F212" s="44"/>
    </row>
    <row r="213" spans="1:6" ht="12.75">
      <c r="A213" s="31"/>
      <c r="C213" s="46" t="s">
        <v>52</v>
      </c>
      <c r="D213" s="46"/>
      <c r="E213" s="46"/>
      <c r="F213" s="46"/>
    </row>
    <row r="214" ht="12.75">
      <c r="A214" s="31"/>
    </row>
    <row r="215" spans="2:6" ht="12.75">
      <c r="B215" s="31" t="s">
        <v>32</v>
      </c>
      <c r="C215" s="44" t="s">
        <v>39</v>
      </c>
      <c r="D215" s="44"/>
      <c r="E215" s="44"/>
      <c r="F215" s="44"/>
    </row>
    <row r="216" spans="1:15" ht="38.25">
      <c r="A216" s="31"/>
      <c r="B216" s="48"/>
      <c r="C216" s="48" t="s">
        <v>41</v>
      </c>
      <c r="D216" s="48"/>
      <c r="E216" s="48"/>
      <c r="F216" s="48"/>
      <c r="G216" s="47"/>
      <c r="H216" s="47"/>
      <c r="I216" s="49" t="s">
        <v>150</v>
      </c>
      <c r="J216" s="47"/>
      <c r="K216" s="49" t="s">
        <v>151</v>
      </c>
      <c r="L216" s="49"/>
      <c r="M216" s="49" t="s">
        <v>309</v>
      </c>
      <c r="N216" s="49"/>
      <c r="O216" s="49" t="s">
        <v>49</v>
      </c>
    </row>
    <row r="217" spans="1:15" ht="12.75">
      <c r="A217" s="31"/>
      <c r="G217" s="48"/>
      <c r="H217" s="48"/>
      <c r="I217" s="49" t="s">
        <v>10</v>
      </c>
      <c r="J217" s="48"/>
      <c r="K217" s="49" t="s">
        <v>10</v>
      </c>
      <c r="L217" s="49"/>
      <c r="M217" s="49" t="s">
        <v>10</v>
      </c>
      <c r="N217" s="49"/>
      <c r="O217" s="49" t="s">
        <v>10</v>
      </c>
    </row>
    <row r="218" spans="2:15" s="33" customFormat="1" ht="12.75">
      <c r="B218" s="62"/>
      <c r="C218" s="50" t="s">
        <v>40</v>
      </c>
      <c r="D218" s="50"/>
      <c r="E218" s="50"/>
      <c r="F218" s="50"/>
      <c r="G218" s="51"/>
      <c r="H218" s="51"/>
      <c r="I218" s="52">
        <v>36156</v>
      </c>
      <c r="J218" s="51"/>
      <c r="K218" s="52">
        <v>37431</v>
      </c>
      <c r="L218" s="52"/>
      <c r="M218" s="52">
        <v>37430</v>
      </c>
      <c r="N218" s="52"/>
      <c r="O218" s="52">
        <f>K218-M218</f>
        <v>1</v>
      </c>
    </row>
    <row r="219" spans="2:15" s="33" customFormat="1" ht="12.75">
      <c r="B219" s="62"/>
      <c r="C219" s="50" t="s">
        <v>152</v>
      </c>
      <c r="D219" s="50"/>
      <c r="E219" s="50"/>
      <c r="F219" s="50"/>
      <c r="G219" s="51"/>
      <c r="H219" s="51"/>
      <c r="I219" s="52"/>
      <c r="J219" s="51"/>
      <c r="K219" s="52"/>
      <c r="L219" s="52"/>
      <c r="M219" s="52"/>
      <c r="N219" s="52"/>
      <c r="O219" s="52"/>
    </row>
    <row r="220" spans="1:15" s="54" customFormat="1" ht="12.75">
      <c r="A220" s="53"/>
      <c r="B220" s="62"/>
      <c r="C220" s="50" t="s">
        <v>153</v>
      </c>
      <c r="D220" s="50"/>
      <c r="E220" s="50"/>
      <c r="F220" s="50"/>
      <c r="G220" s="50"/>
      <c r="H220" s="55"/>
      <c r="I220" s="52">
        <v>27000</v>
      </c>
      <c r="J220" s="96"/>
      <c r="K220" s="52">
        <v>27000</v>
      </c>
      <c r="L220" s="52"/>
      <c r="M220" s="73" t="s">
        <v>35</v>
      </c>
      <c r="N220" s="52"/>
      <c r="O220" s="52">
        <f>K220-0</f>
        <v>27000</v>
      </c>
    </row>
    <row r="221" spans="1:15" s="54" customFormat="1" ht="12.75">
      <c r="A221" s="53"/>
      <c r="B221" s="62"/>
      <c r="C221" s="50" t="s">
        <v>154</v>
      </c>
      <c r="D221" s="50"/>
      <c r="E221" s="50"/>
      <c r="F221" s="50"/>
      <c r="G221" s="55"/>
      <c r="H221" s="55"/>
      <c r="I221" s="52"/>
      <c r="J221" s="96"/>
      <c r="K221" s="52"/>
      <c r="L221" s="52"/>
      <c r="M221" s="73"/>
      <c r="N221" s="52"/>
      <c r="O221" s="52"/>
    </row>
    <row r="222" spans="1:15" s="33" customFormat="1" ht="12.75">
      <c r="A222" s="56"/>
      <c r="B222" s="62"/>
      <c r="C222" s="50" t="s">
        <v>155</v>
      </c>
      <c r="D222" s="50"/>
      <c r="E222" s="50"/>
      <c r="F222" s="50"/>
      <c r="G222" s="51"/>
      <c r="H222" s="51"/>
      <c r="I222" s="52">
        <v>25000</v>
      </c>
      <c r="J222" s="51"/>
      <c r="K222" s="52">
        <v>25000</v>
      </c>
      <c r="L222" s="52"/>
      <c r="M222" s="73" t="s">
        <v>35</v>
      </c>
      <c r="N222" s="52"/>
      <c r="O222" s="52">
        <f>K222-0</f>
        <v>25000</v>
      </c>
    </row>
    <row r="223" spans="1:15" s="33" customFormat="1" ht="12.75">
      <c r="A223" s="56"/>
      <c r="B223" s="62"/>
      <c r="C223" s="50" t="s">
        <v>50</v>
      </c>
      <c r="D223" s="50"/>
      <c r="E223" s="50"/>
      <c r="F223" s="50"/>
      <c r="G223" s="51"/>
      <c r="H223" s="51"/>
      <c r="I223" s="52">
        <v>20000</v>
      </c>
      <c r="J223" s="51"/>
      <c r="K223" s="52">
        <v>20000</v>
      </c>
      <c r="L223" s="52"/>
      <c r="M223" s="52">
        <v>5844</v>
      </c>
      <c r="N223" s="52"/>
      <c r="O223" s="52">
        <f>K223-M223</f>
        <v>14156</v>
      </c>
    </row>
    <row r="224" spans="1:15" s="33" customFormat="1" ht="12.75">
      <c r="A224" s="56"/>
      <c r="B224" s="62"/>
      <c r="C224" s="50" t="s">
        <v>156</v>
      </c>
      <c r="D224" s="50"/>
      <c r="E224" s="50"/>
      <c r="F224" s="50"/>
      <c r="G224" s="51"/>
      <c r="H224" s="51"/>
      <c r="I224" s="51"/>
      <c r="J224" s="51"/>
      <c r="K224" s="52"/>
      <c r="L224" s="52"/>
      <c r="M224" s="52"/>
      <c r="N224" s="52"/>
      <c r="O224" s="52"/>
    </row>
    <row r="225" spans="1:15" s="33" customFormat="1" ht="12.75">
      <c r="A225" s="56"/>
      <c r="B225" s="62"/>
      <c r="C225" s="50" t="s">
        <v>157</v>
      </c>
      <c r="D225" s="50"/>
      <c r="E225" s="50"/>
      <c r="F225" s="50"/>
      <c r="G225" s="51"/>
      <c r="H225" s="51"/>
      <c r="I225" s="51"/>
      <c r="J225" s="51"/>
      <c r="K225" s="52"/>
      <c r="L225" s="52"/>
      <c r="M225" s="52"/>
      <c r="N225" s="52"/>
      <c r="O225" s="52"/>
    </row>
    <row r="226" spans="1:15" s="33" customFormat="1" ht="12.75">
      <c r="A226" s="56"/>
      <c r="B226" s="62"/>
      <c r="C226" s="50" t="s">
        <v>158</v>
      </c>
      <c r="D226" s="50"/>
      <c r="E226" s="50"/>
      <c r="F226" s="50"/>
      <c r="G226" s="51"/>
      <c r="H226" s="51"/>
      <c r="I226" s="51"/>
      <c r="J226" s="51"/>
      <c r="K226" s="52"/>
      <c r="L226" s="52"/>
      <c r="M226" s="52"/>
      <c r="N226" s="52"/>
      <c r="O226" s="52"/>
    </row>
    <row r="227" spans="1:15" s="54" customFormat="1" ht="12.75">
      <c r="A227" s="56"/>
      <c r="B227" s="62"/>
      <c r="C227" s="50" t="s">
        <v>159</v>
      </c>
      <c r="D227" s="50"/>
      <c r="E227" s="50"/>
      <c r="F227" s="50"/>
      <c r="G227" s="50"/>
      <c r="H227" s="50"/>
      <c r="I227" s="84">
        <v>7000</v>
      </c>
      <c r="J227" s="97"/>
      <c r="K227" s="52">
        <v>7000</v>
      </c>
      <c r="L227" s="52"/>
      <c r="M227" s="52">
        <v>348</v>
      </c>
      <c r="N227" s="52"/>
      <c r="O227" s="52">
        <f>K227-M227</f>
        <v>6652</v>
      </c>
    </row>
    <row r="228" spans="1:15" s="33" customFormat="1" ht="12.75">
      <c r="A228" s="56"/>
      <c r="B228" s="62"/>
      <c r="C228" s="50" t="s">
        <v>42</v>
      </c>
      <c r="D228" s="50"/>
      <c r="E228" s="50"/>
      <c r="F228" s="50"/>
      <c r="G228" s="51"/>
      <c r="H228" s="51"/>
      <c r="I228" s="52">
        <v>2000</v>
      </c>
      <c r="J228" s="51"/>
      <c r="K228" s="52">
        <v>2000</v>
      </c>
      <c r="L228" s="52"/>
      <c r="M228" s="52">
        <v>301</v>
      </c>
      <c r="N228" s="52"/>
      <c r="O228" s="52">
        <f>K228-M228</f>
        <v>1699</v>
      </c>
    </row>
    <row r="229" spans="1:15" s="33" customFormat="1" ht="12.75">
      <c r="A229" s="56"/>
      <c r="B229" s="62"/>
      <c r="C229" s="50" t="s">
        <v>43</v>
      </c>
      <c r="D229" s="50"/>
      <c r="E229" s="50"/>
      <c r="F229" s="50"/>
      <c r="G229" s="51"/>
      <c r="H229" s="51"/>
      <c r="I229" s="52">
        <v>2000</v>
      </c>
      <c r="J229" s="51"/>
      <c r="K229" s="52">
        <v>725</v>
      </c>
      <c r="L229" s="52"/>
      <c r="M229" s="52">
        <v>725</v>
      </c>
      <c r="N229" s="52"/>
      <c r="O229" s="52" t="s">
        <v>35</v>
      </c>
    </row>
    <row r="230" spans="1:15" s="33" customFormat="1" ht="13.5" thickBot="1">
      <c r="A230" s="56"/>
      <c r="C230" s="194" t="s">
        <v>44</v>
      </c>
      <c r="D230" s="194"/>
      <c r="E230" s="194"/>
      <c r="F230" s="194"/>
      <c r="G230" s="194"/>
      <c r="H230" s="57"/>
      <c r="I230" s="58">
        <f>SUM(I218:I229)</f>
        <v>119156</v>
      </c>
      <c r="J230" s="57"/>
      <c r="K230" s="58">
        <f>SUM(K218:K229)</f>
        <v>119156</v>
      </c>
      <c r="L230" s="52"/>
      <c r="M230" s="58">
        <f>SUM(M218:M229)</f>
        <v>44648</v>
      </c>
      <c r="N230" s="52"/>
      <c r="O230" s="58">
        <f>K230-M230</f>
        <v>74508</v>
      </c>
    </row>
    <row r="231" spans="1:15" s="33" customFormat="1" ht="13.5" thickTop="1">
      <c r="A231" s="56"/>
      <c r="C231" s="57"/>
      <c r="D231" s="57"/>
      <c r="E231" s="57"/>
      <c r="F231" s="57"/>
      <c r="G231" s="57"/>
      <c r="H231" s="57"/>
      <c r="I231" s="57"/>
      <c r="J231" s="57"/>
      <c r="K231" s="52"/>
      <c r="L231" s="52"/>
      <c r="M231" s="52"/>
      <c r="N231" s="52"/>
      <c r="O231" s="52"/>
    </row>
    <row r="232" spans="1:15" s="33" customFormat="1" ht="12.75">
      <c r="A232" s="56"/>
      <c r="C232" s="149" t="s">
        <v>266</v>
      </c>
      <c r="D232" s="57"/>
      <c r="E232" s="57"/>
      <c r="F232" s="57"/>
      <c r="G232" s="57"/>
      <c r="H232" s="57"/>
      <c r="I232" s="57"/>
      <c r="J232" s="57"/>
      <c r="K232" s="52"/>
      <c r="L232" s="52"/>
      <c r="M232" s="52"/>
      <c r="N232" s="52"/>
      <c r="O232" s="52"/>
    </row>
    <row r="233" spans="1:15" s="54" customFormat="1" ht="12.75">
      <c r="A233" s="62"/>
      <c r="B233" s="107"/>
      <c r="C233" s="51" t="s">
        <v>310</v>
      </c>
      <c r="D233" s="51"/>
      <c r="E233" s="51"/>
      <c r="F233" s="51"/>
      <c r="G233" s="70"/>
      <c r="H233" s="70"/>
      <c r="I233" s="70"/>
      <c r="J233" s="70"/>
      <c r="K233" s="71"/>
      <c r="L233" s="71"/>
      <c r="M233" s="71"/>
      <c r="N233" s="71"/>
      <c r="O233" s="71"/>
    </row>
    <row r="234" spans="3:15" s="62" customFormat="1" ht="12.75">
      <c r="C234" s="51" t="s">
        <v>227</v>
      </c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3:15" s="62" customFormat="1" ht="12.75"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6" ht="12.75">
      <c r="A236" s="31">
        <v>21</v>
      </c>
      <c r="B236" s="64" t="s">
        <v>28</v>
      </c>
      <c r="C236" s="32"/>
      <c r="D236" s="32"/>
      <c r="E236" s="32"/>
      <c r="F236" s="32"/>
    </row>
    <row r="237" spans="1:15" ht="12.75">
      <c r="A237" s="31"/>
      <c r="B237" s="62" t="s">
        <v>289</v>
      </c>
      <c r="C237" s="33"/>
      <c r="D237" s="33"/>
      <c r="E237" s="33"/>
      <c r="F237" s="33"/>
      <c r="O237" s="34"/>
    </row>
    <row r="238" spans="1:15" ht="12.75">
      <c r="A238" s="31"/>
      <c r="B238" s="62"/>
      <c r="C238" s="33"/>
      <c r="D238" s="33"/>
      <c r="E238" s="33"/>
      <c r="F238" s="33"/>
      <c r="O238" s="34"/>
    </row>
    <row r="239" spans="1:14" ht="12.75">
      <c r="A239" s="31"/>
      <c r="B239" s="62"/>
      <c r="C239" s="33"/>
      <c r="D239" s="33"/>
      <c r="E239" s="33"/>
      <c r="F239" s="33"/>
      <c r="M239" s="49" t="s">
        <v>10</v>
      </c>
      <c r="N239" s="34"/>
    </row>
    <row r="240" spans="1:13" ht="13.5" thickBot="1">
      <c r="A240" s="31"/>
      <c r="C240" s="27" t="s">
        <v>137</v>
      </c>
      <c r="D240" s="27"/>
      <c r="E240" s="27"/>
      <c r="F240" s="27"/>
      <c r="M240" s="59">
        <v>40392</v>
      </c>
    </row>
    <row r="241" spans="1:13" ht="13.5" thickTop="1">
      <c r="A241" s="31"/>
      <c r="C241" s="27"/>
      <c r="D241" s="27"/>
      <c r="E241" s="27"/>
      <c r="F241" s="27"/>
      <c r="M241" s="37"/>
    </row>
    <row r="242" spans="1:6" ht="12.75">
      <c r="A242" s="31">
        <v>22</v>
      </c>
      <c r="B242" s="64" t="s">
        <v>116</v>
      </c>
      <c r="C242" s="32"/>
      <c r="D242" s="32"/>
      <c r="E242" s="32"/>
      <c r="F242" s="32"/>
    </row>
    <row r="243" spans="1:2" ht="12.75">
      <c r="A243" s="31"/>
      <c r="B243" s="63" t="s">
        <v>8</v>
      </c>
    </row>
    <row r="244" ht="12.75">
      <c r="A244" s="31"/>
    </row>
    <row r="245" spans="1:6" ht="12.75">
      <c r="A245" s="31">
        <v>23</v>
      </c>
      <c r="B245" s="64" t="s">
        <v>117</v>
      </c>
      <c r="C245" s="32"/>
      <c r="D245" s="32"/>
      <c r="E245" s="32"/>
      <c r="F245" s="32"/>
    </row>
    <row r="246" spans="1:2" ht="12.75">
      <c r="A246" s="31"/>
      <c r="B246" s="63" t="s">
        <v>211</v>
      </c>
    </row>
    <row r="247" ht="12.75">
      <c r="A247" s="31"/>
    </row>
    <row r="248" spans="1:15" ht="12.75">
      <c r="A248" s="31">
        <v>24</v>
      </c>
      <c r="B248" s="65" t="s">
        <v>4</v>
      </c>
      <c r="C248" s="44"/>
      <c r="D248" s="44"/>
      <c r="E248" s="44"/>
      <c r="F248" s="44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1:15" ht="12.75">
      <c r="A249" s="31"/>
      <c r="B249" s="62" t="s">
        <v>175</v>
      </c>
      <c r="C249" s="46"/>
      <c r="D249" s="46"/>
      <c r="E249" s="46"/>
      <c r="F249" s="46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1:15" ht="12.75">
      <c r="A250" s="31"/>
      <c r="B250" s="65"/>
      <c r="C250" s="46"/>
      <c r="D250" s="46"/>
      <c r="E250" s="46"/>
      <c r="F250" s="46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1:13" ht="12.75">
      <c r="A251" s="40">
        <v>25</v>
      </c>
      <c r="B251" s="65" t="s">
        <v>271</v>
      </c>
      <c r="C251" s="33"/>
      <c r="K251" s="33"/>
      <c r="L251" s="33"/>
      <c r="M251" s="33"/>
    </row>
    <row r="252" spans="1:13" ht="12.75">
      <c r="A252" s="31"/>
      <c r="B252" s="64"/>
      <c r="K252" s="57" t="s">
        <v>9</v>
      </c>
      <c r="L252" s="57"/>
      <c r="M252" s="57" t="str">
        <f>M198</f>
        <v>6 Months</v>
      </c>
    </row>
    <row r="253" spans="1:13" ht="12.75">
      <c r="A253" s="31"/>
      <c r="K253" s="57" t="s">
        <v>38</v>
      </c>
      <c r="L253" s="57"/>
      <c r="M253" s="57" t="s">
        <v>38</v>
      </c>
    </row>
    <row r="254" spans="11:13" ht="12.75">
      <c r="K254" s="125">
        <f>K200</f>
        <v>38533</v>
      </c>
      <c r="L254" s="57"/>
      <c r="M254" s="125">
        <f>M200</f>
        <v>38533</v>
      </c>
    </row>
    <row r="255" spans="1:13" ht="12.75" hidden="1">
      <c r="A255" s="43"/>
      <c r="B255" s="64" t="s">
        <v>45</v>
      </c>
      <c r="C255" s="32" t="s">
        <v>185</v>
      </c>
      <c r="D255" s="32"/>
      <c r="E255" s="32"/>
      <c r="F255" s="32"/>
      <c r="K255" s="33"/>
      <c r="L255" s="33"/>
      <c r="M255" s="33"/>
    </row>
    <row r="256" spans="1:13" ht="12.75" hidden="1">
      <c r="A256" s="43"/>
      <c r="B256" s="64"/>
      <c r="K256" s="126" t="s">
        <v>10</v>
      </c>
      <c r="L256" s="57"/>
      <c r="M256" s="126" t="s">
        <v>10</v>
      </c>
    </row>
    <row r="257" spans="1:16" ht="12.75" hidden="1">
      <c r="A257" s="43"/>
      <c r="C257" s="27" t="s">
        <v>183</v>
      </c>
      <c r="D257" s="27"/>
      <c r="E257" s="27"/>
      <c r="F257" s="27"/>
      <c r="K257" s="84">
        <f>'IS'!B38-'IS'!B24</f>
        <v>2891</v>
      </c>
      <c r="L257" s="84"/>
      <c r="M257" s="84">
        <f>'IS'!F38-'IS'!F24</f>
        <v>4546</v>
      </c>
      <c r="P257" s="33"/>
    </row>
    <row r="258" spans="1:16" ht="12.75" hidden="1">
      <c r="A258" s="43"/>
      <c r="C258" s="27" t="s">
        <v>164</v>
      </c>
      <c r="D258" s="27"/>
      <c r="E258" s="27"/>
      <c r="F258" s="27"/>
      <c r="K258" s="87" t="str">
        <f>M258</f>
        <v>-</v>
      </c>
      <c r="L258" s="87"/>
      <c r="M258" s="87" t="str">
        <f>SCE!K18</f>
        <v>-</v>
      </c>
      <c r="P258" s="33"/>
    </row>
    <row r="259" spans="1:13" ht="13.5" hidden="1" thickBot="1">
      <c r="A259" s="43"/>
      <c r="C259" s="6" t="s">
        <v>143</v>
      </c>
      <c r="D259" s="6"/>
      <c r="E259" s="6"/>
      <c r="F259" s="6"/>
      <c r="K259" s="127">
        <f>SUM(K257:K258)</f>
        <v>2891</v>
      </c>
      <c r="L259" s="84"/>
      <c r="M259" s="127">
        <f>SUM(M257:M258)</f>
        <v>4546</v>
      </c>
    </row>
    <row r="260" spans="1:13" ht="12.75" hidden="1">
      <c r="A260" s="43"/>
      <c r="C260" s="27"/>
      <c r="D260" s="27"/>
      <c r="E260" s="27"/>
      <c r="F260" s="27"/>
      <c r="K260" s="84"/>
      <c r="L260" s="84"/>
      <c r="M260" s="84"/>
    </row>
    <row r="261" spans="1:13" ht="13.5" hidden="1" thickBot="1">
      <c r="A261" s="43"/>
      <c r="C261" s="27" t="s">
        <v>167</v>
      </c>
      <c r="D261" s="27"/>
      <c r="E261" s="27"/>
      <c r="F261" s="27"/>
      <c r="K261" s="128">
        <v>80784</v>
      </c>
      <c r="L261" s="84"/>
      <c r="M261" s="128">
        <v>80784</v>
      </c>
    </row>
    <row r="262" spans="1:13" ht="12" customHeight="1" hidden="1">
      <c r="A262" s="43"/>
      <c r="C262" s="27"/>
      <c r="D262" s="27"/>
      <c r="E262" s="27"/>
      <c r="F262" s="27"/>
      <c r="K262" s="84"/>
      <c r="L262" s="84"/>
      <c r="M262" s="84"/>
    </row>
    <row r="263" spans="1:13" ht="13.5" hidden="1" thickBot="1">
      <c r="A263" s="43"/>
      <c r="C263" s="30" t="s">
        <v>181</v>
      </c>
      <c r="K263" s="129">
        <f>K259/K261*100</f>
        <v>3.5786789463260056</v>
      </c>
      <c r="L263" s="84"/>
      <c r="M263" s="129">
        <f>M259/M261*100</f>
        <v>5.627351950881362</v>
      </c>
    </row>
    <row r="264" spans="1:13" ht="12.75" hidden="1">
      <c r="A264" s="43"/>
      <c r="K264" s="83"/>
      <c r="L264" s="33"/>
      <c r="M264" s="33"/>
    </row>
    <row r="265" spans="1:13" ht="12.75" hidden="1">
      <c r="A265" s="43"/>
      <c r="B265" s="64" t="s">
        <v>46</v>
      </c>
      <c r="C265" s="32" t="s">
        <v>184</v>
      </c>
      <c r="D265" s="32"/>
      <c r="E265" s="32"/>
      <c r="F265" s="32"/>
      <c r="K265" s="33"/>
      <c r="L265" s="33"/>
      <c r="M265" s="33"/>
    </row>
    <row r="266" spans="1:13" ht="13.5" customHeight="1">
      <c r="A266" s="43"/>
      <c r="B266" s="43" t="s">
        <v>31</v>
      </c>
      <c r="C266" s="64" t="s">
        <v>236</v>
      </c>
      <c r="K266" s="126" t="s">
        <v>10</v>
      </c>
      <c r="L266" s="57"/>
      <c r="M266" s="126" t="s">
        <v>10</v>
      </c>
    </row>
    <row r="267" spans="1:16" ht="12.75">
      <c r="A267" s="43"/>
      <c r="C267" s="27" t="s">
        <v>248</v>
      </c>
      <c r="D267" s="27"/>
      <c r="E267" s="27"/>
      <c r="F267" s="27"/>
      <c r="K267" s="84">
        <f>'IS'!B38</f>
        <v>2891</v>
      </c>
      <c r="L267" s="84"/>
      <c r="M267" s="87">
        <f>'IS'!F38</f>
        <v>4546</v>
      </c>
      <c r="P267" s="33"/>
    </row>
    <row r="268" spans="1:16" ht="12.75">
      <c r="A268" s="43"/>
      <c r="C268" s="27" t="s">
        <v>164</v>
      </c>
      <c r="D268" s="27"/>
      <c r="E268" s="27"/>
      <c r="F268" s="27"/>
      <c r="K268" s="172">
        <v>-505</v>
      </c>
      <c r="L268" s="172"/>
      <c r="M268" s="172">
        <v>-1010</v>
      </c>
      <c r="P268" s="33"/>
    </row>
    <row r="269" spans="1:13" ht="13.5" thickBot="1">
      <c r="A269" s="43"/>
      <c r="C269" s="6" t="s">
        <v>293</v>
      </c>
      <c r="D269" s="6"/>
      <c r="E269" s="6"/>
      <c r="F269" s="6"/>
      <c r="K269" s="130">
        <f>SUM(K267:K268)</f>
        <v>2386</v>
      </c>
      <c r="L269" s="84"/>
      <c r="M269" s="130">
        <f>SUM(M267:M268)</f>
        <v>3536</v>
      </c>
    </row>
    <row r="270" spans="1:13" ht="12.75">
      <c r="A270" s="43"/>
      <c r="C270" s="27"/>
      <c r="D270" s="27"/>
      <c r="E270" s="27"/>
      <c r="F270" s="27"/>
      <c r="K270" s="84"/>
      <c r="L270" s="84"/>
      <c r="M270" s="84"/>
    </row>
    <row r="271" spans="1:13" ht="13.5" thickBot="1">
      <c r="A271" s="43"/>
      <c r="C271" s="27" t="s">
        <v>228</v>
      </c>
      <c r="D271" s="27"/>
      <c r="E271" s="27"/>
      <c r="F271" s="27"/>
      <c r="K271" s="128">
        <v>79466</v>
      </c>
      <c r="L271" s="84"/>
      <c r="M271" s="128">
        <f>K271</f>
        <v>79466</v>
      </c>
    </row>
    <row r="272" spans="1:13" ht="12" customHeight="1">
      <c r="A272" s="43"/>
      <c r="C272" s="27"/>
      <c r="D272" s="27"/>
      <c r="E272" s="27"/>
      <c r="F272" s="27"/>
      <c r="K272" s="84"/>
      <c r="L272" s="84"/>
      <c r="M272" s="84"/>
    </row>
    <row r="273" spans="1:13" ht="13.5" thickBot="1">
      <c r="A273" s="43"/>
      <c r="C273" s="30" t="s">
        <v>272</v>
      </c>
      <c r="K273" s="131">
        <f>K269/K271*100</f>
        <v>3.0025419676339564</v>
      </c>
      <c r="L273" s="84"/>
      <c r="M273" s="131">
        <f>M269/M271*100</f>
        <v>4.449701759242947</v>
      </c>
    </row>
    <row r="274" spans="1:13" ht="12.75">
      <c r="A274" s="43"/>
      <c r="K274" s="83"/>
      <c r="L274" s="33"/>
      <c r="M274" s="33"/>
    </row>
    <row r="275" spans="2:13" ht="12.75">
      <c r="B275" s="43" t="s">
        <v>32</v>
      </c>
      <c r="C275" s="64" t="s">
        <v>180</v>
      </c>
      <c r="K275" s="28"/>
      <c r="L275" s="60"/>
      <c r="M275" s="28"/>
    </row>
    <row r="276" spans="1:16" ht="12.75">
      <c r="A276" s="43"/>
      <c r="C276" s="6" t="s">
        <v>293</v>
      </c>
      <c r="D276" s="27"/>
      <c r="E276" s="27"/>
      <c r="F276" s="27"/>
      <c r="K276" s="84">
        <f>K269</f>
        <v>2386</v>
      </c>
      <c r="L276" s="84"/>
      <c r="M276" s="87">
        <f>M269</f>
        <v>3536</v>
      </c>
      <c r="P276" s="33"/>
    </row>
    <row r="277" spans="1:16" ht="12.75">
      <c r="A277" s="43"/>
      <c r="C277" s="27" t="s">
        <v>164</v>
      </c>
      <c r="D277" s="27"/>
      <c r="E277" s="27"/>
      <c r="F277" s="27"/>
      <c r="K277" s="87">
        <v>505</v>
      </c>
      <c r="L277" s="87"/>
      <c r="M277" s="87">
        <v>1010</v>
      </c>
      <c r="P277" s="33"/>
    </row>
    <row r="278" spans="1:13" ht="13.5" thickBot="1">
      <c r="A278" s="43"/>
      <c r="C278" s="6" t="s">
        <v>143</v>
      </c>
      <c r="D278" s="6"/>
      <c r="E278" s="6"/>
      <c r="F278" s="6"/>
      <c r="K278" s="130">
        <f>SUM(K276:K277)</f>
        <v>2891</v>
      </c>
      <c r="L278" s="84"/>
      <c r="M278" s="130">
        <f>SUM(M276:M277)</f>
        <v>4546</v>
      </c>
    </row>
    <row r="279" spans="1:13" ht="12.75">
      <c r="A279" s="43"/>
      <c r="C279" s="27"/>
      <c r="D279" s="27"/>
      <c r="E279" s="27"/>
      <c r="F279" s="27"/>
      <c r="K279" s="84"/>
      <c r="L279" s="84"/>
      <c r="M279" s="84"/>
    </row>
    <row r="280" spans="1:13" ht="13.5" thickBot="1">
      <c r="A280" s="43"/>
      <c r="C280" s="27" t="s">
        <v>228</v>
      </c>
      <c r="D280" s="27"/>
      <c r="E280" s="27"/>
      <c r="F280" s="27"/>
      <c r="K280" s="128">
        <v>103946</v>
      </c>
      <c r="L280" s="84"/>
      <c r="M280" s="128">
        <f>K280</f>
        <v>103946</v>
      </c>
    </row>
    <row r="281" spans="1:13" ht="12" customHeight="1">
      <c r="A281" s="43"/>
      <c r="C281" s="27"/>
      <c r="D281" s="27"/>
      <c r="E281" s="27"/>
      <c r="F281" s="27"/>
      <c r="K281" s="84"/>
      <c r="L281" s="84"/>
      <c r="M281" s="84"/>
    </row>
    <row r="282" spans="1:13" ht="13.5" thickBot="1">
      <c r="A282" s="43"/>
      <c r="C282" s="30" t="s">
        <v>294</v>
      </c>
      <c r="K282" s="131">
        <f>K278/K280*100</f>
        <v>2.781251803821215</v>
      </c>
      <c r="L282" s="84"/>
      <c r="M282" s="131">
        <f>M278/M280*100</f>
        <v>4.373424662805688</v>
      </c>
    </row>
    <row r="283" spans="1:13" ht="12.75">
      <c r="A283" s="43"/>
      <c r="K283" s="83"/>
      <c r="L283" s="33"/>
      <c r="M283" s="33"/>
    </row>
    <row r="284" ht="12.75">
      <c r="A284" s="31"/>
    </row>
    <row r="285" ht="12.75">
      <c r="A285" s="32" t="s">
        <v>24</v>
      </c>
    </row>
    <row r="286" ht="12.75">
      <c r="A286" s="32"/>
    </row>
    <row r="289" ht="12.75">
      <c r="A289" s="32" t="s">
        <v>22</v>
      </c>
    </row>
    <row r="290" ht="12.75">
      <c r="A290" s="32" t="s">
        <v>23</v>
      </c>
    </row>
    <row r="291" ht="12.75">
      <c r="A291" s="32"/>
    </row>
    <row r="293" spans="1:3" ht="12.75">
      <c r="A293" s="30" t="s">
        <v>247</v>
      </c>
      <c r="C293" s="150" t="s">
        <v>311</v>
      </c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2" ht="12.75">
      <c r="B302" s="63" t="s">
        <v>25</v>
      </c>
    </row>
  </sheetData>
  <mergeCells count="13">
    <mergeCell ref="G132:I132"/>
    <mergeCell ref="K131:M131"/>
    <mergeCell ref="K132:M132"/>
    <mergeCell ref="C230:G230"/>
    <mergeCell ref="A1:O1"/>
    <mergeCell ref="A2:O2"/>
    <mergeCell ref="A3:O3"/>
    <mergeCell ref="I159:K159"/>
    <mergeCell ref="G147:I147"/>
    <mergeCell ref="G148:I148"/>
    <mergeCell ref="K147:M147"/>
    <mergeCell ref="K148:M148"/>
    <mergeCell ref="G131:I131"/>
  </mergeCells>
  <printOptions/>
  <pageMargins left="0.62992125984252" right="0.275590551181102" top="0.53" bottom="0.23" header="0.32" footer="0.42"/>
  <pageSetup horizontalDpi="600" verticalDpi="600" orientation="portrait" paperSize="9" scale="94" r:id="rId1"/>
  <rowBreaks count="5" manualBreakCount="5">
    <brk id="70" max="14" man="1"/>
    <brk id="126" max="14" man="1"/>
    <brk id="178" max="14" man="1"/>
    <brk id="235" max="11" man="1"/>
    <brk id="294" max="255" man="1"/>
  </rowBreaks>
  <colBreaks count="1" manualBreakCount="1">
    <brk id="15" max="2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2005-07-19T09:02:43Z</cp:lastPrinted>
  <dcterms:created xsi:type="dcterms:W3CDTF">2000-01-05T01:22:18Z</dcterms:created>
  <dcterms:modified xsi:type="dcterms:W3CDTF">2005-07-19T09:30:18Z</dcterms:modified>
  <cp:category/>
  <cp:version/>
  <cp:contentType/>
  <cp:contentStatus/>
</cp:coreProperties>
</file>